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tabRatio="748"/>
  </bookViews>
  <sheets>
    <sheet name="CashFlow" sheetId="3" r:id="rId1"/>
    <sheet name="Faktura vydaná" sheetId="2" r:id="rId2"/>
    <sheet name="Fakturace" sheetId="5" r:id="rId3"/>
    <sheet name="Mzdy" sheetId="4" r:id="rId4"/>
    <sheet name="Faktura přijatá" sheetId="1" r:id="rId5"/>
    <sheet name="Nové došlé faktury" sheetId="9" r:id="rId6"/>
    <sheet name="Investice" sheetId="10" r:id="rId7"/>
    <sheet name="DPH" sheetId="11" r:id="rId8"/>
    <sheet name="Daň z příjmu" sheetId="6" r:id="rId9"/>
    <sheet name="Dividendy" sheetId="7" r:id="rId10"/>
    <sheet name="Úvěr" sheetId="8" r:id="rId11"/>
  </sheets>
  <definedNames>
    <definedName name="_xlnm._FilterDatabase" localSheetId="4" hidden="1">'Faktura přijatá'!$A$5:$I$5</definedName>
    <definedName name="_xlnm._FilterDatabase" localSheetId="1" hidden="1">'Faktura vydaná'!$A$5:$H$574</definedName>
  </definedNames>
  <calcPr calcId="152511"/>
  <pivotCaches>
    <pivotCache cacheId="2" r:id="rId12"/>
    <pivotCache cacheId="5" r:id="rId13"/>
  </pivotCaches>
</workbook>
</file>

<file path=xl/calcChain.xml><?xml version="1.0" encoding="utf-8"?>
<calcChain xmlns="http://schemas.openxmlformats.org/spreadsheetml/2006/main">
  <c r="AA16" i="3" l="1"/>
  <c r="AB16" i="3"/>
  <c r="Z16" i="3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6" i="1"/>
  <c r="AA11" i="3"/>
  <c r="Z11" i="3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2" i="2"/>
  <c r="H371" i="2"/>
  <c r="H370" i="2"/>
  <c r="H369" i="2"/>
  <c r="H368" i="2"/>
  <c r="H367" i="2"/>
  <c r="H366" i="2"/>
  <c r="H365" i="2"/>
  <c r="H364" i="2"/>
  <c r="H363" i="2"/>
  <c r="H362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3" i="2"/>
  <c r="H12" i="2"/>
  <c r="H11" i="2"/>
  <c r="H10" i="2"/>
  <c r="H9" i="2"/>
  <c r="H8" i="2"/>
  <c r="H7" i="2"/>
  <c r="H6" i="2"/>
  <c r="H555" i="2"/>
  <c r="H554" i="2"/>
  <c r="H553" i="2"/>
  <c r="H552" i="2"/>
  <c r="H551" i="2"/>
  <c r="H550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478" i="2"/>
  <c r="H477" i="2"/>
  <c r="H463" i="2"/>
  <c r="H419" i="2"/>
  <c r="H377" i="2"/>
  <c r="H376" i="2"/>
  <c r="H375" i="2"/>
  <c r="H374" i="2"/>
  <c r="H373" i="2"/>
  <c r="H361" i="2"/>
  <c r="H360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36" i="2"/>
  <c r="H235" i="2"/>
  <c r="H234" i="2"/>
  <c r="H76" i="2"/>
  <c r="H75" i="2"/>
  <c r="H74" i="2"/>
  <c r="H73" i="2"/>
  <c r="H72" i="2"/>
  <c r="H57" i="2"/>
  <c r="H15" i="2"/>
  <c r="H1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6" i="2"/>
  <c r="AA37" i="3"/>
  <c r="AA36" i="3"/>
  <c r="AA35" i="3"/>
  <c r="AA31" i="3"/>
  <c r="AB12" i="3"/>
  <c r="AA12" i="3"/>
  <c r="Z12" i="3"/>
  <c r="AE8" i="3"/>
  <c r="AD8" i="3"/>
  <c r="AC8" i="3"/>
  <c r="AB8" i="3"/>
  <c r="AA8" i="3"/>
  <c r="Z8" i="3"/>
  <c r="C21" i="3" l="1"/>
  <c r="D21" i="3"/>
  <c r="G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X21" i="3"/>
  <c r="Y21" i="3"/>
  <c r="B21" i="3"/>
  <c r="Z6" i="3"/>
  <c r="Z21" i="3" l="1"/>
  <c r="Y6" i="3" l="1"/>
  <c r="X25" i="3"/>
  <c r="E8" i="3" l="1"/>
  <c r="E21" i="3" s="1"/>
  <c r="X6" i="3" l="1"/>
  <c r="V6" i="3"/>
  <c r="U6" i="3"/>
  <c r="R6" i="3"/>
  <c r="Q6" i="3"/>
  <c r="J6" i="3"/>
  <c r="H6" i="3"/>
  <c r="F6" i="3"/>
  <c r="D6" i="3"/>
  <c r="H18" i="3"/>
  <c r="H21" i="3" s="1"/>
  <c r="W12" i="3"/>
  <c r="W21" i="3" s="1"/>
  <c r="V12" i="3"/>
  <c r="V21" i="3" s="1"/>
  <c r="F8" i="3"/>
  <c r="F21" i="3" s="1"/>
  <c r="F25" i="3" l="1"/>
  <c r="E25" i="3"/>
  <c r="C25" i="3"/>
  <c r="L25" i="3"/>
  <c r="Q25" i="3"/>
  <c r="U25" i="3"/>
  <c r="J25" i="3"/>
  <c r="N6" i="3"/>
  <c r="M25" i="3"/>
  <c r="I25" i="3"/>
  <c r="E6" i="3"/>
  <c r="M6" i="3"/>
  <c r="H25" i="3"/>
  <c r="V25" i="3"/>
  <c r="D25" i="3"/>
  <c r="I6" i="3"/>
  <c r="P25" i="3"/>
  <c r="T25" i="3"/>
  <c r="Y25" i="3"/>
  <c r="G25" i="3"/>
  <c r="O25" i="3"/>
  <c r="S25" i="3"/>
  <c r="W25" i="3"/>
  <c r="B25" i="3"/>
  <c r="N25" i="3"/>
  <c r="R25" i="3"/>
  <c r="C6" i="3"/>
  <c r="G6" i="3"/>
  <c r="K6" i="3"/>
  <c r="K25" i="3" s="1"/>
  <c r="O6" i="3"/>
  <c r="S6" i="3"/>
  <c r="W6" i="3"/>
  <c r="L6" i="3"/>
  <c r="P6" i="3"/>
  <c r="T6" i="3"/>
  <c r="AA6" i="3" l="1"/>
  <c r="AA21" i="3" s="1"/>
  <c r="AB6" i="3" l="1"/>
  <c r="AB21" i="3" s="1"/>
  <c r="AC6" i="3" l="1"/>
  <c r="AC21" i="3" l="1"/>
  <c r="AD6" i="3" l="1"/>
  <c r="AD21" i="3" l="1"/>
  <c r="AE6" i="3" l="1"/>
  <c r="AE21" i="3" l="1"/>
  <c r="AF6" i="3" l="1"/>
  <c r="AF21" i="3" l="1"/>
  <c r="AG6" i="3" l="1"/>
  <c r="AG21" i="3" l="1"/>
  <c r="AH6" i="3" l="1"/>
  <c r="AH21" i="3" l="1"/>
  <c r="AI6" i="3" l="1"/>
  <c r="AI21" i="3" l="1"/>
  <c r="AJ6" i="3" l="1"/>
  <c r="AJ21" i="3" l="1"/>
  <c r="AK6" i="3" l="1"/>
  <c r="AK21" i="3" l="1"/>
</calcChain>
</file>

<file path=xl/sharedStrings.xml><?xml version="1.0" encoding="utf-8"?>
<sst xmlns="http://schemas.openxmlformats.org/spreadsheetml/2006/main" count="3629" uniqueCount="1186">
  <si>
    <t>Číslo dokladu</t>
  </si>
  <si>
    <t>Var. symbol</t>
  </si>
  <si>
    <t>Dat. splatnosti</t>
  </si>
  <si>
    <t>Dodavatel kód</t>
  </si>
  <si>
    <t>Dodavatel název</t>
  </si>
  <si>
    <t>Proplatit</t>
  </si>
  <si>
    <t>FP7207498</t>
  </si>
  <si>
    <t>121601019</t>
  </si>
  <si>
    <t>82584</t>
  </si>
  <si>
    <t/>
  </si>
  <si>
    <t>FP7208030</t>
  </si>
  <si>
    <t>121601357</t>
  </si>
  <si>
    <t>FP7208379</t>
  </si>
  <si>
    <t>1162590</t>
  </si>
  <si>
    <t>60018</t>
  </si>
  <si>
    <t>FP7208525</t>
  </si>
  <si>
    <t>160005022</t>
  </si>
  <si>
    <t>ADR00552</t>
  </si>
  <si>
    <t>FP7208631</t>
  </si>
  <si>
    <t>10160386</t>
  </si>
  <si>
    <t>82119</t>
  </si>
  <si>
    <t>FP7208788</t>
  </si>
  <si>
    <t>15</t>
  </si>
  <si>
    <t>ADR00082</t>
  </si>
  <si>
    <t>FP7208787</t>
  </si>
  <si>
    <t>17</t>
  </si>
  <si>
    <t>FP7208813</t>
  </si>
  <si>
    <t>20160002</t>
  </si>
  <si>
    <t>ADR00588</t>
  </si>
  <si>
    <t>FP7208812</t>
  </si>
  <si>
    <t>201665013</t>
  </si>
  <si>
    <t>ADR00611</t>
  </si>
  <si>
    <t>FP7208750</t>
  </si>
  <si>
    <t>8257194228756</t>
  </si>
  <si>
    <t>ADR00421</t>
  </si>
  <si>
    <t>FP7208747</t>
  </si>
  <si>
    <t>8257194228755</t>
  </si>
  <si>
    <t>FP7208669</t>
  </si>
  <si>
    <t>1092016</t>
  </si>
  <si>
    <t>ADR00602</t>
  </si>
  <si>
    <t>FP7208620</t>
  </si>
  <si>
    <t>103624046</t>
  </si>
  <si>
    <t>66841</t>
  </si>
  <si>
    <t>FP7208707</t>
  </si>
  <si>
    <t>8257194231112</t>
  </si>
  <si>
    <t>FP7208645</t>
  </si>
  <si>
    <t>7735394690</t>
  </si>
  <si>
    <t>ADR00362</t>
  </si>
  <si>
    <t>FP7208633</t>
  </si>
  <si>
    <t>21605256</t>
  </si>
  <si>
    <t>60019</t>
  </si>
  <si>
    <t>FP7208748</t>
  </si>
  <si>
    <t>8257194231748</t>
  </si>
  <si>
    <t>FP7208777</t>
  </si>
  <si>
    <t>8062016</t>
  </si>
  <si>
    <t>66904</t>
  </si>
  <si>
    <t>FP7208572</t>
  </si>
  <si>
    <t>7735394691</t>
  </si>
  <si>
    <t>FP7208736</t>
  </si>
  <si>
    <t>8257194231412</t>
  </si>
  <si>
    <t>FP7208650</t>
  </si>
  <si>
    <t>1003632</t>
  </si>
  <si>
    <t>67121</t>
  </si>
  <si>
    <t>FP7208634</t>
  </si>
  <si>
    <t>21605272</t>
  </si>
  <si>
    <t>FP7208737</t>
  </si>
  <si>
    <t>8257194232337</t>
  </si>
  <si>
    <t>FP7208744</t>
  </si>
  <si>
    <t>8257194232338</t>
  </si>
  <si>
    <t>FP7208728</t>
  </si>
  <si>
    <t>8257194232339</t>
  </si>
  <si>
    <t>FP7208816</t>
  </si>
  <si>
    <t>8257194233724</t>
  </si>
  <si>
    <t>FP7208649</t>
  </si>
  <si>
    <t>1003870</t>
  </si>
  <si>
    <t>FP7208578</t>
  </si>
  <si>
    <t>10160877</t>
  </si>
  <si>
    <t>ADR00518</t>
  </si>
  <si>
    <t>FP7208513</t>
  </si>
  <si>
    <t>160000997</t>
  </si>
  <si>
    <t>86480</t>
  </si>
  <si>
    <t>FP7208810</t>
  </si>
  <si>
    <t>20161031</t>
  </si>
  <si>
    <t>ADR00365</t>
  </si>
  <si>
    <t>FP7208512</t>
  </si>
  <si>
    <t>1600000995</t>
  </si>
  <si>
    <t>FP7208651</t>
  </si>
  <si>
    <t>1003871</t>
  </si>
  <si>
    <t>FP7208307</t>
  </si>
  <si>
    <t>1051610420</t>
  </si>
  <si>
    <t>85789</t>
  </si>
  <si>
    <t>FP7208540</t>
  </si>
  <si>
    <t>6211136</t>
  </si>
  <si>
    <t>90258</t>
  </si>
  <si>
    <t>FP7208647</t>
  </si>
  <si>
    <t>1003869</t>
  </si>
  <si>
    <t>FP7208624</t>
  </si>
  <si>
    <t>1163121</t>
  </si>
  <si>
    <t>FP7208575</t>
  </si>
  <si>
    <t>16052</t>
  </si>
  <si>
    <t>ADR00197</t>
  </si>
  <si>
    <t>FP7208608</t>
  </si>
  <si>
    <t>16025</t>
  </si>
  <si>
    <t>ADR00077</t>
  </si>
  <si>
    <t>FP7208616</t>
  </si>
  <si>
    <t>1110600111</t>
  </si>
  <si>
    <t>82996</t>
  </si>
  <si>
    <t>FP7208538</t>
  </si>
  <si>
    <t>6211142</t>
  </si>
  <si>
    <t>FP7208625</t>
  </si>
  <si>
    <t>1163074</t>
  </si>
  <si>
    <t>FP7208817</t>
  </si>
  <si>
    <t>8257194233137</t>
  </si>
  <si>
    <t>FP7208511</t>
  </si>
  <si>
    <t>1600000996</t>
  </si>
  <si>
    <t>FP7208537</t>
  </si>
  <si>
    <t>6211137</t>
  </si>
  <si>
    <t>FP7208623</t>
  </si>
  <si>
    <t>1163112</t>
  </si>
  <si>
    <t>FP7208648</t>
  </si>
  <si>
    <t>1003875</t>
  </si>
  <si>
    <t>FP7208301</t>
  </si>
  <si>
    <t>5116900657</t>
  </si>
  <si>
    <t>72254</t>
  </si>
  <si>
    <t>FP7208306</t>
  </si>
  <si>
    <t>1051610391</t>
  </si>
  <si>
    <t>FP7208316</t>
  </si>
  <si>
    <t>160317</t>
  </si>
  <si>
    <t>85995</t>
  </si>
  <si>
    <t>FP7208493</t>
  </si>
  <si>
    <t>6211144</t>
  </si>
  <si>
    <t>FP7208615</t>
  </si>
  <si>
    <t>460100352</t>
  </si>
  <si>
    <t>ADR00304</t>
  </si>
  <si>
    <t>FP7208539</t>
  </si>
  <si>
    <t>6211135</t>
  </si>
  <si>
    <t>FP7208428</t>
  </si>
  <si>
    <t>16017674</t>
  </si>
  <si>
    <t>72770</t>
  </si>
  <si>
    <t>FP7208527</t>
  </si>
  <si>
    <t>21260370</t>
  </si>
  <si>
    <t>86348</t>
  </si>
  <si>
    <t>FP7208367</t>
  </si>
  <si>
    <t>16018993</t>
  </si>
  <si>
    <t>FP7208345</t>
  </si>
  <si>
    <t>160436</t>
  </si>
  <si>
    <t>88270</t>
  </si>
  <si>
    <t>FP7208343</t>
  </si>
  <si>
    <t>116227</t>
  </si>
  <si>
    <t>85854</t>
  </si>
  <si>
    <t>FP7208721</t>
  </si>
  <si>
    <t>8257194234485</t>
  </si>
  <si>
    <t>FP7208730</t>
  </si>
  <si>
    <t>8257194234103</t>
  </si>
  <si>
    <t>FP7208735</t>
  </si>
  <si>
    <t>8257194234102</t>
  </si>
  <si>
    <t>FP7208659</t>
  </si>
  <si>
    <t>8827599523</t>
  </si>
  <si>
    <t>82372</t>
  </si>
  <si>
    <t>FP7208311</t>
  </si>
  <si>
    <t>6638034878</t>
  </si>
  <si>
    <t>82488</t>
  </si>
  <si>
    <t>FP7208339</t>
  </si>
  <si>
    <t>121601525</t>
  </si>
  <si>
    <t>FP7208569</t>
  </si>
  <si>
    <t>16018382</t>
  </si>
  <si>
    <t>FP7208749</t>
  </si>
  <si>
    <t>8257194234486</t>
  </si>
  <si>
    <t>FP7208338</t>
  </si>
  <si>
    <t>419497</t>
  </si>
  <si>
    <t>100131</t>
  </si>
  <si>
    <t>FP7208679</t>
  </si>
  <si>
    <t>17126376</t>
  </si>
  <si>
    <t>82330</t>
  </si>
  <si>
    <t>FP7208344</t>
  </si>
  <si>
    <t>160444</t>
  </si>
  <si>
    <t>FP7208703</t>
  </si>
  <si>
    <t>2016052</t>
  </si>
  <si>
    <t>61868</t>
  </si>
  <si>
    <t>FP7208362</t>
  </si>
  <si>
    <t>20160066</t>
  </si>
  <si>
    <t>61779</t>
  </si>
  <si>
    <t>FP7208365</t>
  </si>
  <si>
    <t>20160065</t>
  </si>
  <si>
    <t>FP7208352</t>
  </si>
  <si>
    <t>1116005711</t>
  </si>
  <si>
    <t>86275</t>
  </si>
  <si>
    <t>FP7208815</t>
  </si>
  <si>
    <t>8257194235262</t>
  </si>
  <si>
    <t>FP7208731</t>
  </si>
  <si>
    <t>8257194235573</t>
  </si>
  <si>
    <t>FP7208664</t>
  </si>
  <si>
    <t>16164091</t>
  </si>
  <si>
    <t>61504</t>
  </si>
  <si>
    <t>FP7208811</t>
  </si>
  <si>
    <t>20161101</t>
  </si>
  <si>
    <t>FP7208743</t>
  </si>
  <si>
    <t>8257194235574</t>
  </si>
  <si>
    <t>FP7208733</t>
  </si>
  <si>
    <t>1585070794</t>
  </si>
  <si>
    <t>86097</t>
  </si>
  <si>
    <t>FP7208680</t>
  </si>
  <si>
    <t>20161025259</t>
  </si>
  <si>
    <t>81470</t>
  </si>
  <si>
    <t>FP7208793</t>
  </si>
  <si>
    <t>16006</t>
  </si>
  <si>
    <t>ADR00534</t>
  </si>
  <si>
    <t>FP7208792</t>
  </si>
  <si>
    <t>16007</t>
  </si>
  <si>
    <t>FP7208547</t>
  </si>
  <si>
    <t>1522393</t>
  </si>
  <si>
    <t>61415</t>
  </si>
  <si>
    <t>FP7208752</t>
  </si>
  <si>
    <t>20160216</t>
  </si>
  <si>
    <t>61482</t>
  </si>
  <si>
    <t>FP7208741</t>
  </si>
  <si>
    <t>8257194237257</t>
  </si>
  <si>
    <t>FP7208371</t>
  </si>
  <si>
    <t>20161333</t>
  </si>
  <si>
    <t>60026</t>
  </si>
  <si>
    <t>FP7208380</t>
  </si>
  <si>
    <t>1116005751</t>
  </si>
  <si>
    <t>FP7208420</t>
  </si>
  <si>
    <t>136604475</t>
  </si>
  <si>
    <t>80826</t>
  </si>
  <si>
    <t>FP7208742</t>
  </si>
  <si>
    <t>8257194237256</t>
  </si>
  <si>
    <t>FP7208581</t>
  </si>
  <si>
    <t>22150123</t>
  </si>
  <si>
    <t>ADR00310</t>
  </si>
  <si>
    <t>FP7208686</t>
  </si>
  <si>
    <t>2163087369</t>
  </si>
  <si>
    <t>61731</t>
  </si>
  <si>
    <t>FP7208409</t>
  </si>
  <si>
    <t>121601552</t>
  </si>
  <si>
    <t>FP7208357</t>
  </si>
  <si>
    <t>160396</t>
  </si>
  <si>
    <t>FP7208398</t>
  </si>
  <si>
    <t>160452</t>
  </si>
  <si>
    <t>FP7208397</t>
  </si>
  <si>
    <t>160453</t>
  </si>
  <si>
    <t>FP7208753</t>
  </si>
  <si>
    <t>160005189</t>
  </si>
  <si>
    <t>FP7208399</t>
  </si>
  <si>
    <t>160395</t>
  </si>
  <si>
    <t>FP7208689</t>
  </si>
  <si>
    <t>160132</t>
  </si>
  <si>
    <t>86497</t>
  </si>
  <si>
    <t>FP7208729</t>
  </si>
  <si>
    <t>1700000085</t>
  </si>
  <si>
    <t>FP7208579</t>
  </si>
  <si>
    <t>1700000081</t>
  </si>
  <si>
    <t>FP7208713</t>
  </si>
  <si>
    <t>1600001016</t>
  </si>
  <si>
    <t>FP7208814</t>
  </si>
  <si>
    <t>8257194238685</t>
  </si>
  <si>
    <t>FP7208685</t>
  </si>
  <si>
    <t>2163133501</t>
  </si>
  <si>
    <t>FP7208678</t>
  </si>
  <si>
    <t>1160406</t>
  </si>
  <si>
    <t>ADR00015</t>
  </si>
  <si>
    <t>FP7208390</t>
  </si>
  <si>
    <t>900608358</t>
  </si>
  <si>
    <t>86196</t>
  </si>
  <si>
    <t>FP7208734</t>
  </si>
  <si>
    <t>8257194238351</t>
  </si>
  <si>
    <t>FP7208691</t>
  </si>
  <si>
    <t>1004267</t>
  </si>
  <si>
    <t>FP7208718</t>
  </si>
  <si>
    <t>8257194238352</t>
  </si>
  <si>
    <t>FP7208714</t>
  </si>
  <si>
    <t>1700000084</t>
  </si>
  <si>
    <t>FP7208609</t>
  </si>
  <si>
    <t>2163135807</t>
  </si>
  <si>
    <t>FP7208715</t>
  </si>
  <si>
    <t>1600001017</t>
  </si>
  <si>
    <t>FP7208690</t>
  </si>
  <si>
    <t>20160032</t>
  </si>
  <si>
    <t>ADR00113</t>
  </si>
  <si>
    <t>FP7208384</t>
  </si>
  <si>
    <t>8914097439</t>
  </si>
  <si>
    <t>86048</t>
  </si>
  <si>
    <t>FP7208144</t>
  </si>
  <si>
    <t>9152324244</t>
  </si>
  <si>
    <t>85721</t>
  </si>
  <si>
    <t>FP7208481</t>
  </si>
  <si>
    <t>160327</t>
  </si>
  <si>
    <t>FP7208470</t>
  </si>
  <si>
    <t>103444</t>
  </si>
  <si>
    <t>123587</t>
  </si>
  <si>
    <t>FP7208147</t>
  </si>
  <si>
    <t>9055105934</t>
  </si>
  <si>
    <t>FP7208474</t>
  </si>
  <si>
    <t>103522</t>
  </si>
  <si>
    <t>FP7208472</t>
  </si>
  <si>
    <t>103524</t>
  </si>
  <si>
    <t>FP7208471</t>
  </si>
  <si>
    <t>103616</t>
  </si>
  <si>
    <t>FP7208418</t>
  </si>
  <si>
    <t>6120266</t>
  </si>
  <si>
    <t>61883</t>
  </si>
  <si>
    <t>FP7208422</t>
  </si>
  <si>
    <t>1163028</t>
  </si>
  <si>
    <t>61811</t>
  </si>
  <si>
    <t>FP7208421</t>
  </si>
  <si>
    <t>364058154</t>
  </si>
  <si>
    <t>85737</t>
  </si>
  <si>
    <t>FP7208414</t>
  </si>
  <si>
    <t>121601576</t>
  </si>
  <si>
    <t>FP7208475</t>
  </si>
  <si>
    <t>103614</t>
  </si>
  <si>
    <t>FP7208473</t>
  </si>
  <si>
    <t>103442</t>
  </si>
  <si>
    <t>FP7208416</t>
  </si>
  <si>
    <t>6638036195</t>
  </si>
  <si>
    <t>FP7208145</t>
  </si>
  <si>
    <t>1132639816</t>
  </si>
  <si>
    <t>FP7208436</t>
  </si>
  <si>
    <t>116251</t>
  </si>
  <si>
    <t>FP7208415</t>
  </si>
  <si>
    <t>6638036196</t>
  </si>
  <si>
    <t>FP7208487</t>
  </si>
  <si>
    <t>103689</t>
  </si>
  <si>
    <t>FP7208484</t>
  </si>
  <si>
    <t>103687</t>
  </si>
  <si>
    <t>FP7208751</t>
  </si>
  <si>
    <t>21605532</t>
  </si>
  <si>
    <t>FP7208702</t>
  </si>
  <si>
    <t>201610164</t>
  </si>
  <si>
    <t>61836</t>
  </si>
  <si>
    <t>FP7208146</t>
  </si>
  <si>
    <t>9253648494</t>
  </si>
  <si>
    <t>FP7208626</t>
  </si>
  <si>
    <t>2163163239</t>
  </si>
  <si>
    <t>FP7208652</t>
  </si>
  <si>
    <t>1524089</t>
  </si>
  <si>
    <t>FP7208778</t>
  </si>
  <si>
    <t>2016900011</t>
  </si>
  <si>
    <t>ADR00324</t>
  </si>
  <si>
    <t>FP7208779</t>
  </si>
  <si>
    <t>5551313242</t>
  </si>
  <si>
    <t>ADR00075</t>
  </si>
  <si>
    <t>FP7208801</t>
  </si>
  <si>
    <t>2201610</t>
  </si>
  <si>
    <t>ADR00012</t>
  </si>
  <si>
    <t>FP7208666</t>
  </si>
  <si>
    <t>1700000086</t>
  </si>
  <si>
    <t>FP7208563</t>
  </si>
  <si>
    <t>116299</t>
  </si>
  <si>
    <t>FP7208535</t>
  </si>
  <si>
    <t>160497</t>
  </si>
  <si>
    <t>FP7208794</t>
  </si>
  <si>
    <t>1586974</t>
  </si>
  <si>
    <t>59972</t>
  </si>
  <si>
    <t>FP7208641</t>
  </si>
  <si>
    <t>4010156104</t>
  </si>
  <si>
    <t>80651</t>
  </si>
  <si>
    <t>FP7208771</t>
  </si>
  <si>
    <t>3601023111</t>
  </si>
  <si>
    <t>61733</t>
  </si>
  <si>
    <t>FP7208786</t>
  </si>
  <si>
    <t>765248029</t>
  </si>
  <si>
    <t>30129716</t>
  </si>
  <si>
    <t>FP7208780</t>
  </si>
  <si>
    <t>169000121</t>
  </si>
  <si>
    <t>FP7208790</t>
  </si>
  <si>
    <t>1011701161</t>
  </si>
  <si>
    <t>ADR00085</t>
  </si>
  <si>
    <t>FP7208509</t>
  </si>
  <si>
    <t>20160902</t>
  </si>
  <si>
    <t>68565</t>
  </si>
  <si>
    <t>FP7208665</t>
  </si>
  <si>
    <t>16170125</t>
  </si>
  <si>
    <t>FP7208536</t>
  </si>
  <si>
    <t>160498</t>
  </si>
  <si>
    <t>FP7208802</t>
  </si>
  <si>
    <t>160101714</t>
  </si>
  <si>
    <t>61725</t>
  </si>
  <si>
    <t>FP7208617</t>
  </si>
  <si>
    <t>311605351</t>
  </si>
  <si>
    <t>61505</t>
  </si>
  <si>
    <t>FP7208564</t>
  </si>
  <si>
    <t>116301</t>
  </si>
  <si>
    <t>FP7208495</t>
  </si>
  <si>
    <t>1051611463</t>
  </si>
  <si>
    <t>FP7208799</t>
  </si>
  <si>
    <t>160146</t>
  </si>
  <si>
    <t>FP7208573</t>
  </si>
  <si>
    <t>160328</t>
  </si>
  <si>
    <t>FP7208637</t>
  </si>
  <si>
    <t>5116900689</t>
  </si>
  <si>
    <t>FP7208534</t>
  </si>
  <si>
    <t>160033</t>
  </si>
  <si>
    <t>FP7208797</t>
  </si>
  <si>
    <t>3498466</t>
  </si>
  <si>
    <t>ADR00193</t>
  </si>
  <si>
    <t>FP7208663</t>
  </si>
  <si>
    <t>16172676</t>
  </si>
  <si>
    <t>FP7208544</t>
  </si>
  <si>
    <t>121601625</t>
  </si>
  <si>
    <t>FP7208745</t>
  </si>
  <si>
    <t>1600001018</t>
  </si>
  <si>
    <t>FP7208795</t>
  </si>
  <si>
    <t>511673916</t>
  </si>
  <si>
    <t>ADR00024</t>
  </si>
  <si>
    <t>FP7208775</t>
  </si>
  <si>
    <t>382016</t>
  </si>
  <si>
    <t>61806</t>
  </si>
  <si>
    <t>FP7208796</t>
  </si>
  <si>
    <t>3496875</t>
  </si>
  <si>
    <t>FP7208619</t>
  </si>
  <si>
    <t>121601624</t>
  </si>
  <si>
    <t>FP7208667</t>
  </si>
  <si>
    <t>1700000083</t>
  </si>
  <si>
    <t>FP7208638</t>
  </si>
  <si>
    <t>5116900700</t>
  </si>
  <si>
    <t>FP7208485</t>
  </si>
  <si>
    <t>2016230</t>
  </si>
  <si>
    <t>66909</t>
  </si>
  <si>
    <t>FP7208774</t>
  </si>
  <si>
    <t>392016</t>
  </si>
  <si>
    <t>FP7208776</t>
  </si>
  <si>
    <t>362016</t>
  </si>
  <si>
    <t>FP7208543</t>
  </si>
  <si>
    <t>121601606</t>
  </si>
  <si>
    <t>FP7208594</t>
  </si>
  <si>
    <t>5116900698</t>
  </si>
  <si>
    <t>FP7208773</t>
  </si>
  <si>
    <t>FP7208551</t>
  </si>
  <si>
    <t>20161350</t>
  </si>
  <si>
    <t>FP7208550</t>
  </si>
  <si>
    <t>900608650</t>
  </si>
  <si>
    <t>FP7208785</t>
  </si>
  <si>
    <t>1005288</t>
  </si>
  <si>
    <t>FP7208800</t>
  </si>
  <si>
    <t>2016072</t>
  </si>
  <si>
    <t>81146</t>
  </si>
  <si>
    <t>FP7208693</t>
  </si>
  <si>
    <t>311605478</t>
  </si>
  <si>
    <t>FP7208791</t>
  </si>
  <si>
    <t>2100610001</t>
  </si>
  <si>
    <t>ADR00009</t>
  </si>
  <si>
    <t>FP7208508</t>
  </si>
  <si>
    <t>165142</t>
  </si>
  <si>
    <t>61694</t>
  </si>
  <si>
    <t>FP7208644</t>
  </si>
  <si>
    <t>850160020</t>
  </si>
  <si>
    <t>81783</t>
  </si>
  <si>
    <t>FP7208510</t>
  </si>
  <si>
    <t>121601651</t>
  </si>
  <si>
    <t>FP7208507</t>
  </si>
  <si>
    <t>165316</t>
  </si>
  <si>
    <t>FP7208671</t>
  </si>
  <si>
    <t>1525845</t>
  </si>
  <si>
    <t>FP7208586</t>
  </si>
  <si>
    <t>900608668</t>
  </si>
  <si>
    <t>FP7208496</t>
  </si>
  <si>
    <t>4060000322</t>
  </si>
  <si>
    <t>ADR00261</t>
  </si>
  <si>
    <t>FP7208562</t>
  </si>
  <si>
    <t>116305</t>
  </si>
  <si>
    <t>FP7208501</t>
  </si>
  <si>
    <t>1400670785</t>
  </si>
  <si>
    <t>61559</t>
  </si>
  <si>
    <t>FP7208662</t>
  </si>
  <si>
    <t>20160072</t>
  </si>
  <si>
    <t>FP7208593</t>
  </si>
  <si>
    <t>5116900720</t>
  </si>
  <si>
    <t>FP7208705</t>
  </si>
  <si>
    <t>16176119</t>
  </si>
  <si>
    <t>FP7208642</t>
  </si>
  <si>
    <t>4010156906</t>
  </si>
  <si>
    <t>FP7208798</t>
  </si>
  <si>
    <t>311605822</t>
  </si>
  <si>
    <t>FP7208558</t>
  </si>
  <si>
    <t>8914097590</t>
  </si>
  <si>
    <t>FP7208275</t>
  </si>
  <si>
    <t>8810033414</t>
  </si>
  <si>
    <t>FP7208772</t>
  </si>
  <si>
    <t>20160149</t>
  </si>
  <si>
    <t>ADR00231</t>
  </si>
  <si>
    <t>FP7208328</t>
  </si>
  <si>
    <t>8810034049</t>
  </si>
  <si>
    <t>FP7208695</t>
  </si>
  <si>
    <t>160353</t>
  </si>
  <si>
    <t>FP7208658</t>
  </si>
  <si>
    <t>850160022</t>
  </si>
  <si>
    <t>FP7208628</t>
  </si>
  <si>
    <t>16020580</t>
  </si>
  <si>
    <t>FP7208768</t>
  </si>
  <si>
    <t>16179302</t>
  </si>
  <si>
    <t>FP7208697</t>
  </si>
  <si>
    <t>160354</t>
  </si>
  <si>
    <t>FP7208629</t>
  </si>
  <si>
    <t>16020579</t>
  </si>
  <si>
    <t>FP7208808</t>
  </si>
  <si>
    <t>16179944</t>
  </si>
  <si>
    <t>FP7208687</t>
  </si>
  <si>
    <t>9120021620</t>
  </si>
  <si>
    <t>72421</t>
  </si>
  <si>
    <t>FP7208765</t>
  </si>
  <si>
    <t>1700000101</t>
  </si>
  <si>
    <t>FP7208698</t>
  </si>
  <si>
    <t>116300</t>
  </si>
  <si>
    <t>FP7208696</t>
  </si>
  <si>
    <t>160355</t>
  </si>
  <si>
    <t>FP7208809</t>
  </si>
  <si>
    <t>10161024</t>
  </si>
  <si>
    <t>FP7208627</t>
  </si>
  <si>
    <t>16020097</t>
  </si>
  <si>
    <t>FP7208643</t>
  </si>
  <si>
    <t>1051611749</t>
  </si>
  <si>
    <t>FP7208694</t>
  </si>
  <si>
    <t>900609108</t>
  </si>
  <si>
    <t>FP7208701</t>
  </si>
  <si>
    <t>2016100563</t>
  </si>
  <si>
    <t>85845</t>
  </si>
  <si>
    <t>FP7208767</t>
  </si>
  <si>
    <t>1700000108</t>
  </si>
  <si>
    <t>FP7208660</t>
  </si>
  <si>
    <t>1051612277</t>
  </si>
  <si>
    <t>FP7208722</t>
  </si>
  <si>
    <t>419747</t>
  </si>
  <si>
    <t>FP7208766</t>
  </si>
  <si>
    <t>1700000114</t>
  </si>
  <si>
    <t>FP7208661</t>
  </si>
  <si>
    <t>20161373</t>
  </si>
  <si>
    <t>FP7208709</t>
  </si>
  <si>
    <t>900609179</t>
  </si>
  <si>
    <t>FP7208699</t>
  </si>
  <si>
    <t>116319</t>
  </si>
  <si>
    <t>FP7208412</t>
  </si>
  <si>
    <t>8851010747</t>
  </si>
  <si>
    <t>FP7208677</t>
  </si>
  <si>
    <t>1051612368</t>
  </si>
  <si>
    <t>FP7208762</t>
  </si>
  <si>
    <t>160358</t>
  </si>
  <si>
    <t>FP7208636</t>
  </si>
  <si>
    <t>5116900774</t>
  </si>
  <si>
    <t>FP7208760</t>
  </si>
  <si>
    <t>160361</t>
  </si>
  <si>
    <t>FP7208757</t>
  </si>
  <si>
    <t>20160074</t>
  </si>
  <si>
    <t>FP7208700</t>
  </si>
  <si>
    <t>1051612644</t>
  </si>
  <si>
    <t>FP7208710</t>
  </si>
  <si>
    <t>5116900782</t>
  </si>
  <si>
    <t>FP7208688</t>
  </si>
  <si>
    <t>8914097911</t>
  </si>
  <si>
    <t>FP7208754</t>
  </si>
  <si>
    <t>136604549</t>
  </si>
  <si>
    <t>FP7208758</t>
  </si>
  <si>
    <t>1051612551</t>
  </si>
  <si>
    <t>FP7208759</t>
  </si>
  <si>
    <t>1051612550</t>
  </si>
  <si>
    <t>FP7208514</t>
  </si>
  <si>
    <t>1280349816</t>
  </si>
  <si>
    <t>FP7208515</t>
  </si>
  <si>
    <t>FP7208583</t>
  </si>
  <si>
    <t>FP7208584</t>
  </si>
  <si>
    <t>FP7208761</t>
  </si>
  <si>
    <t>160362</t>
  </si>
  <si>
    <t>FP7208764</t>
  </si>
  <si>
    <t>201602613</t>
  </si>
  <si>
    <t>78497</t>
  </si>
  <si>
    <t>FP7208755</t>
  </si>
  <si>
    <t>16188</t>
  </si>
  <si>
    <t>82540</t>
  </si>
  <si>
    <t>FP7207845</t>
  </si>
  <si>
    <t>8257194172687</t>
  </si>
  <si>
    <t>FP7207846</t>
  </si>
  <si>
    <t>8257194172685</t>
  </si>
  <si>
    <t>FP7207844</t>
  </si>
  <si>
    <t>8257194172686</t>
  </si>
  <si>
    <t>FP7208783</t>
  </si>
  <si>
    <t>6638040372</t>
  </si>
  <si>
    <t>FP7208804</t>
  </si>
  <si>
    <t>5116900794</t>
  </si>
  <si>
    <t>FP7208806</t>
  </si>
  <si>
    <t>4411601456</t>
  </si>
  <si>
    <t>61688</t>
  </si>
  <si>
    <t>FP7208807</t>
  </si>
  <si>
    <t>1051612837</t>
  </si>
  <si>
    <t>FP7208784</t>
  </si>
  <si>
    <t>6638040371</t>
  </si>
  <si>
    <t>FP7208585</t>
  </si>
  <si>
    <t>8810037464</t>
  </si>
  <si>
    <t>FP7208789</t>
  </si>
  <si>
    <t>201601865</t>
  </si>
  <si>
    <t>86368</t>
  </si>
  <si>
    <t>FP7208782</t>
  </si>
  <si>
    <t>6638041499</t>
  </si>
  <si>
    <t>FP7208805</t>
  </si>
  <si>
    <t>5116900805</t>
  </si>
  <si>
    <t>FP7208388</t>
  </si>
  <si>
    <t>20160028</t>
  </si>
  <si>
    <t>abc s.r.o.</t>
  </si>
  <si>
    <t>EUR</t>
  </si>
  <si>
    <t>62204637</t>
  </si>
  <si>
    <t>62204636</t>
  </si>
  <si>
    <t>62204639</t>
  </si>
  <si>
    <t>62204638</t>
  </si>
  <si>
    <t>62204635</t>
  </si>
  <si>
    <t>61103309</t>
  </si>
  <si>
    <t>62204468</t>
  </si>
  <si>
    <t>62204467</t>
  </si>
  <si>
    <t>62204470</t>
  </si>
  <si>
    <t>62204469</t>
  </si>
  <si>
    <t>62204472</t>
  </si>
  <si>
    <t>62204471</t>
  </si>
  <si>
    <t>62204473</t>
  </si>
  <si>
    <t>62204475</t>
  </si>
  <si>
    <t>62204474</t>
  </si>
  <si>
    <t>62204476</t>
  </si>
  <si>
    <t>62204477</t>
  </si>
  <si>
    <t>62204573</t>
  </si>
  <si>
    <t>61103272</t>
  </si>
  <si>
    <t>61103262</t>
  </si>
  <si>
    <t>61103258</t>
  </si>
  <si>
    <t>62204478</t>
  </si>
  <si>
    <t>61103221</t>
  </si>
  <si>
    <t>61103220</t>
  </si>
  <si>
    <t>6440125</t>
  </si>
  <si>
    <t>61103152</t>
  </si>
  <si>
    <t>62204456</t>
  </si>
  <si>
    <t>62204458</t>
  </si>
  <si>
    <t>62204457</t>
  </si>
  <si>
    <t>62204459</t>
  </si>
  <si>
    <t>62204455</t>
  </si>
  <si>
    <t>62204281</t>
  </si>
  <si>
    <t>6440126</t>
  </si>
  <si>
    <t>61103098</t>
  </si>
  <si>
    <t>61103100</t>
  </si>
  <si>
    <t>61103099</t>
  </si>
  <si>
    <t>62204271</t>
  </si>
  <si>
    <t>62204276</t>
  </si>
  <si>
    <t>62204275</t>
  </si>
  <si>
    <t>62204277</t>
  </si>
  <si>
    <t>62204280</t>
  </si>
  <si>
    <t>62204279</t>
  </si>
  <si>
    <t>62204268</t>
  </si>
  <si>
    <t>62204267</t>
  </si>
  <si>
    <t>62204270</t>
  </si>
  <si>
    <t>62204269</t>
  </si>
  <si>
    <t>62204272</t>
  </si>
  <si>
    <t>61103086</t>
  </si>
  <si>
    <t>61103087</t>
  </si>
  <si>
    <t>61103081</t>
  </si>
  <si>
    <t>62204262</t>
  </si>
  <si>
    <t>62204261</t>
  </si>
  <si>
    <t>62204264</t>
  </si>
  <si>
    <t>62204263</t>
  </si>
  <si>
    <t>62204259</t>
  </si>
  <si>
    <t>61102960</t>
  </si>
  <si>
    <t>62203918</t>
  </si>
  <si>
    <t>62203917</t>
  </si>
  <si>
    <t>CZK</t>
  </si>
  <si>
    <t>1133502228</t>
  </si>
  <si>
    <t>122000782</t>
  </si>
  <si>
    <t>1133502230</t>
  </si>
  <si>
    <t>122000781</t>
  </si>
  <si>
    <t>28508852</t>
  </si>
  <si>
    <t>122000785</t>
  </si>
  <si>
    <t>1133502492</t>
  </si>
  <si>
    <t>122000783</t>
  </si>
  <si>
    <t>61101941</t>
  </si>
  <si>
    <t>1133502897</t>
  </si>
  <si>
    <t>9400362</t>
  </si>
  <si>
    <t>1133502898</t>
  </si>
  <si>
    <t>9400383</t>
  </si>
  <si>
    <t>62204517</t>
  </si>
  <si>
    <t>61103160</t>
  </si>
  <si>
    <t>61103148</t>
  </si>
  <si>
    <t>61103282</t>
  </si>
  <si>
    <t>62204522</t>
  </si>
  <si>
    <t>62204321</t>
  </si>
  <si>
    <t>61103200</t>
  </si>
  <si>
    <t>61103110</t>
  </si>
  <si>
    <t>61103180</t>
  </si>
  <si>
    <t>62204410</t>
  </si>
  <si>
    <t>62204411</t>
  </si>
  <si>
    <t>62204624</t>
  </si>
  <si>
    <t>62204583</t>
  </si>
  <si>
    <t>62204582</t>
  </si>
  <si>
    <t>62204587</t>
  </si>
  <si>
    <t>62204632</t>
  </si>
  <si>
    <t>62204628</t>
  </si>
  <si>
    <t>62204633</t>
  </si>
  <si>
    <t>61103283</t>
  </si>
  <si>
    <t>1133501816</t>
  </si>
  <si>
    <t>122000772</t>
  </si>
  <si>
    <t>62204504</t>
  </si>
  <si>
    <t>62204512</t>
  </si>
  <si>
    <t>62204511</t>
  </si>
  <si>
    <t>62204514</t>
  </si>
  <si>
    <t>62204513</t>
  </si>
  <si>
    <t>62204516</t>
  </si>
  <si>
    <t>62204515</t>
  </si>
  <si>
    <t>62204506</t>
  </si>
  <si>
    <t>62204505</t>
  </si>
  <si>
    <t>62204508</t>
  </si>
  <si>
    <t>62204507</t>
  </si>
  <si>
    <t>62204510</t>
  </si>
  <si>
    <t>62204509</t>
  </si>
  <si>
    <t>61103277</t>
  </si>
  <si>
    <t>62204594</t>
  </si>
  <si>
    <t>62204527</t>
  </si>
  <si>
    <t>62204613</t>
  </si>
  <si>
    <t>62204571</t>
  </si>
  <si>
    <t>62204553</t>
  </si>
  <si>
    <t>62204326</t>
  </si>
  <si>
    <t>62204162</t>
  </si>
  <si>
    <t>62204590</t>
  </si>
  <si>
    <t>62204589</t>
  </si>
  <si>
    <t>61103218</t>
  </si>
  <si>
    <t>62204464</t>
  </si>
  <si>
    <t>61103298</t>
  </si>
  <si>
    <t>61103297</t>
  </si>
  <si>
    <t>61103296</t>
  </si>
  <si>
    <t>61103291</t>
  </si>
  <si>
    <t>61103289</t>
  </si>
  <si>
    <t>61103300</t>
  </si>
  <si>
    <t>61103299</t>
  </si>
  <si>
    <t>61103290</t>
  </si>
  <si>
    <t>62204588</t>
  </si>
  <si>
    <t>62204595</t>
  </si>
  <si>
    <t>61103192</t>
  </si>
  <si>
    <t>61103163</t>
  </si>
  <si>
    <t>62204563</t>
  </si>
  <si>
    <t>62204564</t>
  </si>
  <si>
    <t>62204491</t>
  </si>
  <si>
    <t>62204494</t>
  </si>
  <si>
    <t>62204493</t>
  </si>
  <si>
    <t>62204496</t>
  </si>
  <si>
    <t>62204495</t>
  </si>
  <si>
    <t>62204498</t>
  </si>
  <si>
    <t>62204486</t>
  </si>
  <si>
    <t>62204488</t>
  </si>
  <si>
    <t>62204487</t>
  </si>
  <si>
    <t>62204490</t>
  </si>
  <si>
    <t>62204489</t>
  </si>
  <si>
    <t>62204492</t>
  </si>
  <si>
    <t>62204481</t>
  </si>
  <si>
    <t>62204480</t>
  </si>
  <si>
    <t>62204483</t>
  </si>
  <si>
    <t>62204482</t>
  </si>
  <si>
    <t>62204485</t>
  </si>
  <si>
    <t>62204484</t>
  </si>
  <si>
    <t>62204479</t>
  </si>
  <si>
    <t>62204497</t>
  </si>
  <si>
    <t>62204500</t>
  </si>
  <si>
    <t>62204499</t>
  </si>
  <si>
    <t>62204502</t>
  </si>
  <si>
    <t>62204501</t>
  </si>
  <si>
    <t>62204503</t>
  </si>
  <si>
    <t>62204542</t>
  </si>
  <si>
    <t>61103261</t>
  </si>
  <si>
    <t>62204565</t>
  </si>
  <si>
    <t>62204550</t>
  </si>
  <si>
    <t>62204584</t>
  </si>
  <si>
    <t>61103247</t>
  </si>
  <si>
    <t>61103236</t>
  </si>
  <si>
    <t>61103249</t>
  </si>
  <si>
    <t>62204574</t>
  </si>
  <si>
    <t>61103252</t>
  </si>
  <si>
    <t>61103250</t>
  </si>
  <si>
    <t>61103248</t>
  </si>
  <si>
    <t>61103233</t>
  </si>
  <si>
    <t>61103231</t>
  </si>
  <si>
    <t>61103153</t>
  </si>
  <si>
    <t>61103155</t>
  </si>
  <si>
    <t>62204454</t>
  </si>
  <si>
    <t>62204461</t>
  </si>
  <si>
    <t>61103224</t>
  </si>
  <si>
    <t>62204396</t>
  </si>
  <si>
    <t>61103131</t>
  </si>
  <si>
    <t>61103226</t>
  </si>
  <si>
    <t>62204625</t>
  </si>
  <si>
    <t>62204618</t>
  </si>
  <si>
    <t>62204626</t>
  </si>
  <si>
    <t>62204621</t>
  </si>
  <si>
    <t>61103295</t>
  </si>
  <si>
    <t>61103202</t>
  </si>
  <si>
    <t>61103294</t>
  </si>
  <si>
    <t>61103293</t>
  </si>
  <si>
    <t>61103292</t>
  </si>
  <si>
    <t>61103307</t>
  </si>
  <si>
    <t>61103306</t>
  </si>
  <si>
    <t>61103305</t>
  </si>
  <si>
    <t>61103304</t>
  </si>
  <si>
    <t>62204623</t>
  </si>
  <si>
    <t>61103303</t>
  </si>
  <si>
    <t>61102990</t>
  </si>
  <si>
    <t>62204622</t>
  </si>
  <si>
    <t>62204631</t>
  </si>
  <si>
    <t>62204630</t>
  </si>
  <si>
    <t>61103288</t>
  </si>
  <si>
    <t>62204604</t>
  </si>
  <si>
    <t>62204586</t>
  </si>
  <si>
    <t>62204609</t>
  </si>
  <si>
    <t>61103287</t>
  </si>
  <si>
    <t>61103286</t>
  </si>
  <si>
    <t>61103285</t>
  </si>
  <si>
    <t>61103284</t>
  </si>
  <si>
    <t>62204593</t>
  </si>
  <si>
    <t>62204591</t>
  </si>
  <si>
    <t>62204526</t>
  </si>
  <si>
    <t>62204453</t>
  </si>
  <si>
    <t>62204551</t>
  </si>
  <si>
    <t>62204544</t>
  </si>
  <si>
    <t>61103199</t>
  </si>
  <si>
    <t>61103198</t>
  </si>
  <si>
    <t>62204581</t>
  </si>
  <si>
    <t>61103186</t>
  </si>
  <si>
    <t>61103168</t>
  </si>
  <si>
    <t>61103259</t>
  </si>
  <si>
    <t>61103279</t>
  </si>
  <si>
    <t>62204567</t>
  </si>
  <si>
    <t>62204534</t>
  </si>
  <si>
    <t>62204533</t>
  </si>
  <si>
    <t>62204536</t>
  </si>
  <si>
    <t>62204535</t>
  </si>
  <si>
    <t>62204558</t>
  </si>
  <si>
    <t>62204560</t>
  </si>
  <si>
    <t>62204559</t>
  </si>
  <si>
    <t>62204562</t>
  </si>
  <si>
    <t>62204561</t>
  </si>
  <si>
    <t>61103235</t>
  </si>
  <si>
    <t>61103253</t>
  </si>
  <si>
    <t>61103230</t>
  </si>
  <si>
    <t>62204520</t>
  </si>
  <si>
    <t>62204528</t>
  </si>
  <si>
    <t>61103254</t>
  </si>
  <si>
    <t>62204532</t>
  </si>
  <si>
    <t>61103095</t>
  </si>
  <si>
    <t>61103096</t>
  </si>
  <si>
    <t>62204552</t>
  </si>
  <si>
    <t>62204540</t>
  </si>
  <si>
    <t>61103255</t>
  </si>
  <si>
    <t>62204530</t>
  </si>
  <si>
    <t>62204529</t>
  </si>
  <si>
    <t>61103264</t>
  </si>
  <si>
    <t>61103263</t>
  </si>
  <si>
    <t>62204569</t>
  </si>
  <si>
    <t>62204399</t>
  </si>
  <si>
    <t>62204398</t>
  </si>
  <si>
    <t>62204343</t>
  </si>
  <si>
    <t>62204307</t>
  </si>
  <si>
    <t>61103265</t>
  </si>
  <si>
    <t>62204384</t>
  </si>
  <si>
    <t>61103251</t>
  </si>
  <si>
    <t>62204365</t>
  </si>
  <si>
    <t>62204556</t>
  </si>
  <si>
    <t>62204566</t>
  </si>
  <si>
    <t>62204523</t>
  </si>
  <si>
    <t>61103280</t>
  </si>
  <si>
    <t>61103276</t>
  </si>
  <si>
    <t>61103270</t>
  </si>
  <si>
    <t>61103269</t>
  </si>
  <si>
    <t>61103268</t>
  </si>
  <si>
    <t>61103267</t>
  </si>
  <si>
    <t>61103229</t>
  </si>
  <si>
    <t>62204524</t>
  </si>
  <si>
    <t>61103245</t>
  </si>
  <si>
    <t>61103240</t>
  </si>
  <si>
    <t>61103239</t>
  </si>
  <si>
    <t>61103266</t>
  </si>
  <si>
    <t>62204546</t>
  </si>
  <si>
    <t>62204376</t>
  </si>
  <si>
    <t>61103278</t>
  </si>
  <si>
    <t>62204634</t>
  </si>
  <si>
    <t>61103225</t>
  </si>
  <si>
    <t>62204521</t>
  </si>
  <si>
    <t>61103232</t>
  </si>
  <si>
    <t>62204167</t>
  </si>
  <si>
    <t>62204575</t>
  </si>
  <si>
    <t>61103243</t>
  </si>
  <si>
    <t>61103241</t>
  </si>
  <si>
    <t>61103238</t>
  </si>
  <si>
    <t>62204537</t>
  </si>
  <si>
    <t>62204580</t>
  </si>
  <si>
    <t>62204576</t>
  </si>
  <si>
    <t>62204568</t>
  </si>
  <si>
    <t>62204519</t>
  </si>
  <si>
    <t>62204403</t>
  </si>
  <si>
    <t>62204538</t>
  </si>
  <si>
    <t>62204518</t>
  </si>
  <si>
    <t>61103234</t>
  </si>
  <si>
    <t>62204578</t>
  </si>
  <si>
    <t>62204525</t>
  </si>
  <si>
    <t>62204570</t>
  </si>
  <si>
    <t>61103108</t>
  </si>
  <si>
    <t>61103126</t>
  </si>
  <si>
    <t>62204332</t>
  </si>
  <si>
    <t>61103129</t>
  </si>
  <si>
    <t>62204317</t>
  </si>
  <si>
    <t>62204316</t>
  </si>
  <si>
    <t>62204319</t>
  </si>
  <si>
    <t>62204318</t>
  </si>
  <si>
    <t>62204320</t>
  </si>
  <si>
    <t>62204309</t>
  </si>
  <si>
    <t>62204308</t>
  </si>
  <si>
    <t>62204311</t>
  </si>
  <si>
    <t>62204310</t>
  </si>
  <si>
    <t>62204313</t>
  </si>
  <si>
    <t>62204312</t>
  </si>
  <si>
    <t>62204315</t>
  </si>
  <si>
    <t>62204314</t>
  </si>
  <si>
    <t>62204597</t>
  </si>
  <si>
    <t>62204596</t>
  </si>
  <si>
    <t>62204616</t>
  </si>
  <si>
    <t>62204603</t>
  </si>
  <si>
    <t>61103150</t>
  </si>
  <si>
    <t>61103149</t>
  </si>
  <si>
    <t>62204602</t>
  </si>
  <si>
    <t>62204619</t>
  </si>
  <si>
    <t>62204608</t>
  </si>
  <si>
    <t>62204600</t>
  </si>
  <si>
    <t>61103078</t>
  </si>
  <si>
    <t>62204601</t>
  </si>
  <si>
    <t>62204598</t>
  </si>
  <si>
    <t>62204599</t>
  </si>
  <si>
    <t>62204465</t>
  </si>
  <si>
    <t>61103073</t>
  </si>
  <si>
    <t>61103146</t>
  </si>
  <si>
    <t>61103147</t>
  </si>
  <si>
    <t>61103222</t>
  </si>
  <si>
    <t>61103223</t>
  </si>
  <si>
    <t>61103135</t>
  </si>
  <si>
    <t>62204627</t>
  </si>
  <si>
    <t>62204397</t>
  </si>
  <si>
    <t>61103133</t>
  </si>
  <si>
    <t>61103138</t>
  </si>
  <si>
    <t>61103137</t>
  </si>
  <si>
    <t>61103212</t>
  </si>
  <si>
    <t>61103211</t>
  </si>
  <si>
    <t>61103215</t>
  </si>
  <si>
    <t>62204554</t>
  </si>
  <si>
    <t>61103139</t>
  </si>
  <si>
    <t>61103141</t>
  </si>
  <si>
    <t>61103144</t>
  </si>
  <si>
    <t>62204543</t>
  </si>
  <si>
    <t>62204629</t>
  </si>
  <si>
    <t>61103219</t>
  </si>
  <si>
    <t>62204611</t>
  </si>
  <si>
    <t>62204606</t>
  </si>
  <si>
    <t>62204404</t>
  </si>
  <si>
    <t>62204614</t>
  </si>
  <si>
    <t>62204617</t>
  </si>
  <si>
    <t>61103301</t>
  </si>
  <si>
    <t>62204612</t>
  </si>
  <si>
    <t>62204607</t>
  </si>
  <si>
    <t>62204615</t>
  </si>
  <si>
    <t>62204605</t>
  </si>
  <si>
    <t>62204610</t>
  </si>
  <si>
    <t>61103164</t>
  </si>
  <si>
    <t>62204620</t>
  </si>
  <si>
    <t>61103275</t>
  </si>
  <si>
    <t>61103274</t>
  </si>
  <si>
    <t>62204265</t>
  </si>
  <si>
    <t>62204266</t>
  </si>
  <si>
    <t>62204585</t>
  </si>
  <si>
    <t>62204592</t>
  </si>
  <si>
    <t>62204572</t>
  </si>
  <si>
    <t>61103196</t>
  </si>
  <si>
    <t>61103195</t>
  </si>
  <si>
    <t>61103194</t>
  </si>
  <si>
    <t>61103193</t>
  </si>
  <si>
    <t>61103197</t>
  </si>
  <si>
    <t>61103182</t>
  </si>
  <si>
    <t>61103185</t>
  </si>
  <si>
    <t>61103191</t>
  </si>
  <si>
    <t>61103190</t>
  </si>
  <si>
    <t>61103183</t>
  </si>
  <si>
    <t>61103184</t>
  </si>
  <si>
    <t>61103187</t>
  </si>
  <si>
    <t>61103189</t>
  </si>
  <si>
    <t>61103188</t>
  </si>
  <si>
    <t>62204412</t>
  </si>
  <si>
    <t>61103166</t>
  </si>
  <si>
    <t>61103165</t>
  </si>
  <si>
    <t>62204539</t>
  </si>
  <si>
    <t>61103167</t>
  </si>
  <si>
    <t>61103169</t>
  </si>
  <si>
    <t>61103171</t>
  </si>
  <si>
    <t>61103174</t>
  </si>
  <si>
    <t>62204466</t>
  </si>
  <si>
    <t>61103227</t>
  </si>
  <si>
    <t>62204548</t>
  </si>
  <si>
    <t>62204547</t>
  </si>
  <si>
    <t>62204555</t>
  </si>
  <si>
    <t>62204577</t>
  </si>
  <si>
    <t>61103273</t>
  </si>
  <si>
    <t>61103172</t>
  </si>
  <si>
    <t>62204545</t>
  </si>
  <si>
    <t>62204541</t>
  </si>
  <si>
    <t>62204549</t>
  </si>
  <si>
    <t>61103177</t>
  </si>
  <si>
    <t>61103178</t>
  </si>
  <si>
    <t>62204531</t>
  </si>
  <si>
    <t>62204557</t>
  </si>
  <si>
    <t>62204393</t>
  </si>
  <si>
    <t>61102932</t>
  </si>
  <si>
    <t>61103175</t>
  </si>
  <si>
    <t>61103173</t>
  </si>
  <si>
    <t>61103157</t>
  </si>
  <si>
    <t>61103156</t>
  </si>
  <si>
    <t>61103158</t>
  </si>
  <si>
    <t>62204379</t>
  </si>
  <si>
    <t>62204440</t>
  </si>
  <si>
    <t>62204448</t>
  </si>
  <si>
    <t>61103115</t>
  </si>
  <si>
    <t>61103119</t>
  </si>
  <si>
    <t>62204301</t>
  </si>
  <si>
    <t>62204300</t>
  </si>
  <si>
    <t>62204302</t>
  </si>
  <si>
    <t>62204304</t>
  </si>
  <si>
    <t>62204303</t>
  </si>
  <si>
    <t>62204305</t>
  </si>
  <si>
    <t>62204289</t>
  </si>
  <si>
    <t>62204292</t>
  </si>
  <si>
    <t>62204297</t>
  </si>
  <si>
    <t>62204296</t>
  </si>
  <si>
    <t>62204299</t>
  </si>
  <si>
    <t>62204298</t>
  </si>
  <si>
    <t>62204354</t>
  </si>
  <si>
    <t>62204287</t>
  </si>
  <si>
    <t>62204286</t>
  </si>
  <si>
    <t>62204414</t>
  </si>
  <si>
    <t>61103154</t>
  </si>
  <si>
    <t>62204369</t>
  </si>
  <si>
    <t>62204370</t>
  </si>
  <si>
    <t>62204362</t>
  </si>
  <si>
    <t>61103112</t>
  </si>
  <si>
    <t>61102896</t>
  </si>
  <si>
    <t>62204463</t>
  </si>
  <si>
    <t>62204444</t>
  </si>
  <si>
    <t>62204451</t>
  </si>
  <si>
    <t>61103080</t>
  </si>
  <si>
    <t>62204443</t>
  </si>
  <si>
    <t>62204417</t>
  </si>
  <si>
    <t>62204371</t>
  </si>
  <si>
    <t>61103025</t>
  </si>
  <si>
    <t>61103217</t>
  </si>
  <si>
    <t>62204446</t>
  </si>
  <si>
    <t>62204445</t>
  </si>
  <si>
    <t>61103151</t>
  </si>
  <si>
    <t>61103082</t>
  </si>
  <si>
    <t>62204426</t>
  </si>
  <si>
    <t>61103206</t>
  </si>
  <si>
    <t>61103214</t>
  </si>
  <si>
    <t>61103145</t>
  </si>
  <si>
    <t>62204437</t>
  </si>
  <si>
    <t>61103216</t>
  </si>
  <si>
    <t>62204405</t>
  </si>
  <si>
    <t>62204395</t>
  </si>
  <si>
    <t>62204400</t>
  </si>
  <si>
    <t>61103140</t>
  </si>
  <si>
    <t>62204406</t>
  </si>
  <si>
    <t>61102871</t>
  </si>
  <si>
    <t>61102875</t>
  </si>
  <si>
    <t>61103302</t>
  </si>
  <si>
    <t>61102997</t>
  </si>
  <si>
    <t>62204235</t>
  </si>
  <si>
    <t>61102861</t>
  </si>
  <si>
    <t>61103053</t>
  </si>
  <si>
    <t>61103046</t>
  </si>
  <si>
    <t>61103048</t>
  </si>
  <si>
    <t>62204200</t>
  </si>
  <si>
    <t>61103159</t>
  </si>
  <si>
    <t>62204441</t>
  </si>
  <si>
    <t>61103029</t>
  </si>
  <si>
    <t>62204380</t>
  </si>
  <si>
    <t>62204391</t>
  </si>
  <si>
    <t>62204330</t>
  </si>
  <si>
    <t>62204375</t>
  </si>
  <si>
    <t>62204382</t>
  </si>
  <si>
    <t>61103117</t>
  </si>
  <si>
    <t>61103120</t>
  </si>
  <si>
    <t>62204334</t>
  </si>
  <si>
    <t>62204335</t>
  </si>
  <si>
    <t>61103102</t>
  </si>
  <si>
    <t>61103109</t>
  </si>
  <si>
    <t>62204153</t>
  </si>
  <si>
    <t>62204155</t>
  </si>
  <si>
    <t>62204158</t>
  </si>
  <si>
    <t>62204157</t>
  </si>
  <si>
    <t>62204147</t>
  </si>
  <si>
    <t>62204150</t>
  </si>
  <si>
    <t>62204149</t>
  </si>
  <si>
    <t>62204152</t>
  </si>
  <si>
    <t>62204151</t>
  </si>
  <si>
    <t>62204154</t>
  </si>
  <si>
    <t>62204146</t>
  </si>
  <si>
    <t>62204148</t>
  </si>
  <si>
    <t>61103101</t>
  </si>
  <si>
    <t>61103076</t>
  </si>
  <si>
    <t>62204413</t>
  </si>
  <si>
    <t>62204418</t>
  </si>
  <si>
    <t>61103209</t>
  </si>
  <si>
    <t>61102985</t>
  </si>
  <si>
    <t>62204124</t>
  </si>
  <si>
    <t>62204199</t>
  </si>
  <si>
    <t>61102945</t>
  </si>
  <si>
    <t>62204234</t>
  </si>
  <si>
    <t>61103017</t>
  </si>
  <si>
    <t>62204226</t>
  </si>
  <si>
    <t>61102965</t>
  </si>
  <si>
    <t>1133502229</t>
  </si>
  <si>
    <t>122000784</t>
  </si>
  <si>
    <t>61102936</t>
  </si>
  <si>
    <t>62203931</t>
  </si>
  <si>
    <t>61102855</t>
  </si>
  <si>
    <t>61102882</t>
  </si>
  <si>
    <t>61102863</t>
  </si>
  <si>
    <t>61102220</t>
  </si>
  <si>
    <t>61102721</t>
  </si>
  <si>
    <t>61102301</t>
  </si>
  <si>
    <t>Odběratel název</t>
  </si>
  <si>
    <t>Měna</t>
  </si>
  <si>
    <t>xyz s.r.o.</t>
  </si>
  <si>
    <t>xzy s.r.o.</t>
  </si>
  <si>
    <t>Počáteční stav peněz</t>
  </si>
  <si>
    <t>Stav peněz k datu tvorby FC</t>
  </si>
  <si>
    <t>Pohledávky (zaúčtované)</t>
  </si>
  <si>
    <t>Fakturace - Reccuring business</t>
  </si>
  <si>
    <t>Fakturace - Standardní zakázky</t>
  </si>
  <si>
    <t>Rezerva</t>
  </si>
  <si>
    <t>Dividendy</t>
  </si>
  <si>
    <t>Splátka úvěru</t>
  </si>
  <si>
    <t>Konečný stav peněz</t>
  </si>
  <si>
    <t>Skutečnost</t>
  </si>
  <si>
    <t>Přesnost</t>
  </si>
  <si>
    <t>DPH</t>
  </si>
  <si>
    <t>Mzdy a odvody</t>
  </si>
  <si>
    <t>Závazky (zaúčtované)</t>
  </si>
  <si>
    <t>kvartální odměny vyplácené v únoru, květnu, srpnu a listopadu</t>
  </si>
  <si>
    <t>viz. výsledovka</t>
  </si>
  <si>
    <t>průměrná splatnost 30 dní</t>
  </si>
  <si>
    <t>DPH 21%</t>
  </si>
  <si>
    <t>Daň z příjmu PO</t>
  </si>
  <si>
    <t>Přímé náklady</t>
  </si>
  <si>
    <t>Nově došlé faktury - přímé náklady</t>
  </si>
  <si>
    <t>Nově došlé faktury - režijní náklady</t>
  </si>
  <si>
    <t>Nově došlé faktury - investice</t>
  </si>
  <si>
    <t>splatnost</t>
  </si>
  <si>
    <t>Částka (netto)</t>
  </si>
  <si>
    <t>viz. výsledovka - rozdíl mezi výnosy a marží</t>
  </si>
  <si>
    <t>Režijní náklady</t>
  </si>
  <si>
    <t>Investice</t>
  </si>
  <si>
    <t>viz. záložka investice</t>
  </si>
  <si>
    <t>splatnost 30 dní</t>
  </si>
  <si>
    <t>Cash Flow</t>
  </si>
  <si>
    <t>Případová studie 2018</t>
  </si>
  <si>
    <t>Mzdy a odvody 2018</t>
  </si>
  <si>
    <t>noví zaměstnanci od 1.4.2018</t>
  </si>
  <si>
    <t>Nové došlé faktury 2018</t>
  </si>
  <si>
    <t>Faktura přijatá 2018</t>
  </si>
  <si>
    <t>Investice 2018</t>
  </si>
  <si>
    <t>DPH 2018</t>
  </si>
  <si>
    <t>stejné daňové zatížení jako v roce 2017</t>
  </si>
  <si>
    <t>Daň z příjmu PO 2018</t>
  </si>
  <si>
    <t>Budou vyplaceny v červnu 2018 ve výši 5.000.000 Kč</t>
  </si>
  <si>
    <t>Dividendy 2018</t>
  </si>
  <si>
    <t>Úvěr 2018</t>
  </si>
  <si>
    <t>kvartální splátka úvěru pokračuje i v roce 2018 ve stejné výši jako v roce 2017</t>
  </si>
  <si>
    <t>Faktura vydaná 2018</t>
  </si>
  <si>
    <t>Plán fakturace 2018</t>
  </si>
  <si>
    <t>viz. Q4 2017</t>
  </si>
  <si>
    <t>výnosy</t>
  </si>
  <si>
    <t>náklady</t>
  </si>
  <si>
    <t>z toho odpisy</t>
  </si>
  <si>
    <t>z toho úroky</t>
  </si>
  <si>
    <t>Dan 20%</t>
  </si>
  <si>
    <t>změna prac kapitálu</t>
  </si>
  <si>
    <t>CAPEX</t>
  </si>
  <si>
    <t>EBITDA</t>
  </si>
  <si>
    <t>provozní CF</t>
  </si>
  <si>
    <t>Volné CF</t>
  </si>
  <si>
    <t>priklad</t>
  </si>
  <si>
    <t>datum</t>
  </si>
  <si>
    <t>částka v lokální měně</t>
  </si>
  <si>
    <t>Popisky sloupců</t>
  </si>
  <si>
    <t>Celkový součet</t>
  </si>
  <si>
    <t>Součet z částka v lokální měně</t>
  </si>
  <si>
    <t>Součet z Proplatit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</si>
</sst>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dd\.mm\.yyyy"/>
    <numFmt numFmtId="165" formatCode="d/m/yy;@"/>
    <numFmt numFmtId="166" formatCode="0.0%"/>
    <numFmt numFmtId="167" formatCode="_-* #,##0\ [$Kč-405]_-;\-* #,##0\ [$Kč-405]_-;_-* &quot;-&quot;??\ [$Kč-405]_-;_-@_-"/>
    <numFmt numFmtId="168" formatCode="_-* #,##0\ &quot;Kč&quot;_-;\-* #,##0\ &quot;Kč&quot;_-;_-* &quot;-&quot;??\ &quot;Kč&quot;_-;_-@_-"/>
  </numFmts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gray0625">
        <fgColor theme="0" tint="-0.499984740745262"/>
        <bgColor indexed="65"/>
      </patternFill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7">
    <xf numFmtId="0" fontId="0" fillId="0" borderId="0" xfId="0" applyProtection="1"/>
    <xf numFmtId="0" fontId="0" fillId="0" borderId="1" xfId="0" applyBorder="1" applyProtection="1"/>
    <xf numFmtId="164" fontId="0" fillId="0" borderId="1" xfId="0" applyNumberFormat="1" applyBorder="1" applyProtection="1"/>
    <xf numFmtId="4" fontId="0" fillId="0" borderId="1" xfId="0" applyNumberFormat="1" applyBorder="1" applyProtection="1"/>
    <xf numFmtId="0" fontId="4" fillId="0" borderId="0" xfId="0" applyFont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164" fontId="0" fillId="0" borderId="8" xfId="0" applyNumberFormat="1" applyBorder="1" applyProtection="1"/>
    <xf numFmtId="0" fontId="6" fillId="0" borderId="0" xfId="1" applyProtection="1"/>
    <xf numFmtId="4" fontId="6" fillId="0" borderId="1" xfId="1" applyNumberFormat="1" applyBorder="1" applyProtection="1"/>
    <xf numFmtId="164" fontId="6" fillId="0" borderId="1" xfId="1" applyNumberFormat="1" applyBorder="1" applyProtection="1"/>
    <xf numFmtId="0" fontId="6" fillId="0" borderId="1" xfId="1" applyBorder="1" applyProtection="1"/>
    <xf numFmtId="0" fontId="4" fillId="0" borderId="0" xfId="1" applyFont="1" applyProtection="1"/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6" fillId="0" borderId="5" xfId="1" applyBorder="1" applyProtection="1"/>
    <xf numFmtId="0" fontId="6" fillId="0" borderId="7" xfId="1" applyBorder="1" applyProtection="1"/>
    <xf numFmtId="0" fontId="6" fillId="0" borderId="8" xfId="1" applyBorder="1" applyProtection="1"/>
    <xf numFmtId="164" fontId="6" fillId="0" borderId="8" xfId="1" applyNumberFormat="1" applyBorder="1" applyProtection="1"/>
    <xf numFmtId="4" fontId="6" fillId="0" borderId="8" xfId="1" applyNumberFormat="1" applyBorder="1" applyProtection="1"/>
    <xf numFmtId="0" fontId="6" fillId="0" borderId="0" xfId="0" applyFont="1" applyProtection="1"/>
    <xf numFmtId="0" fontId="4" fillId="0" borderId="10" xfId="0" applyFont="1" applyBorder="1" applyAlignment="1" applyProtection="1">
      <alignment horizontal="center"/>
    </xf>
    <xf numFmtId="4" fontId="0" fillId="0" borderId="8" xfId="0" applyNumberFormat="1" applyBorder="1" applyProtection="1"/>
    <xf numFmtId="0" fontId="7" fillId="0" borderId="0" xfId="2" applyFont="1"/>
    <xf numFmtId="3" fontId="3" fillId="0" borderId="0" xfId="2" applyNumberFormat="1" applyFill="1"/>
    <xf numFmtId="3" fontId="3" fillId="0" borderId="0" xfId="2" applyNumberFormat="1"/>
    <xf numFmtId="0" fontId="3" fillId="0" borderId="0" xfId="2"/>
    <xf numFmtId="3" fontId="5" fillId="0" borderId="0" xfId="2" applyNumberFormat="1" applyFont="1" applyAlignment="1">
      <alignment horizontal="center"/>
    </xf>
    <xf numFmtId="3" fontId="5" fillId="0" borderId="13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3" fontId="5" fillId="0" borderId="0" xfId="2" applyNumberFormat="1" applyFont="1" applyBorder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65" fontId="8" fillId="0" borderId="1" xfId="2" applyNumberFormat="1" applyFont="1" applyFill="1" applyBorder="1" applyAlignment="1">
      <alignment horizontal="right"/>
    </xf>
    <xf numFmtId="3" fontId="5" fillId="0" borderId="6" xfId="2" applyNumberFormat="1" applyFont="1" applyFill="1" applyBorder="1" applyAlignment="1">
      <alignment horizontal="right"/>
    </xf>
    <xf numFmtId="0" fontId="3" fillId="0" borderId="0" xfId="2" applyBorder="1"/>
    <xf numFmtId="0" fontId="5" fillId="0" borderId="14" xfId="2" applyFont="1" applyBorder="1" applyAlignment="1">
      <alignment vertical="center"/>
    </xf>
    <xf numFmtId="3" fontId="5" fillId="2" borderId="15" xfId="2" applyNumberFormat="1" applyFont="1" applyFill="1" applyBorder="1" applyAlignment="1">
      <alignment vertical="center"/>
    </xf>
    <xf numFmtId="3" fontId="5" fillId="0" borderId="16" xfId="2" applyNumberFormat="1" applyFont="1" applyBorder="1" applyAlignment="1">
      <alignment vertical="center"/>
    </xf>
    <xf numFmtId="3" fontId="5" fillId="0" borderId="16" xfId="2" applyNumberFormat="1" applyFont="1" applyFill="1" applyBorder="1" applyAlignment="1">
      <alignment vertical="center"/>
    </xf>
    <xf numFmtId="0" fontId="3" fillId="0" borderId="17" xfId="2" applyBorder="1"/>
    <xf numFmtId="3" fontId="3" fillId="2" borderId="21" xfId="2" applyNumberFormat="1" applyFill="1" applyBorder="1"/>
    <xf numFmtId="3" fontId="9" fillId="0" borderId="22" xfId="2" applyNumberFormat="1" applyFont="1" applyFill="1" applyBorder="1"/>
    <xf numFmtId="3" fontId="9" fillId="0" borderId="19" xfId="2" applyNumberFormat="1" applyFont="1" applyFill="1" applyBorder="1"/>
    <xf numFmtId="0" fontId="3" fillId="0" borderId="23" xfId="2" applyBorder="1"/>
    <xf numFmtId="3" fontId="3" fillId="2" borderId="18" xfId="2" applyNumberFormat="1" applyFill="1" applyBorder="1"/>
    <xf numFmtId="3" fontId="9" fillId="3" borderId="19" xfId="2" applyNumberFormat="1" applyFont="1" applyFill="1" applyBorder="1"/>
    <xf numFmtId="3" fontId="3" fillId="0" borderId="19" xfId="2" applyNumberFormat="1" applyFont="1" applyFill="1" applyBorder="1"/>
    <xf numFmtId="3" fontId="9" fillId="0" borderId="24" xfId="2" applyNumberFormat="1" applyFont="1" applyFill="1" applyBorder="1"/>
    <xf numFmtId="3" fontId="3" fillId="0" borderId="24" xfId="2" applyNumberFormat="1" applyFont="1" applyFill="1" applyBorder="1"/>
    <xf numFmtId="0" fontId="3" fillId="0" borderId="25" xfId="2" applyBorder="1"/>
    <xf numFmtId="3" fontId="3" fillId="2" borderId="26" xfId="2" applyNumberFormat="1" applyFill="1" applyBorder="1"/>
    <xf numFmtId="3" fontId="3" fillId="0" borderId="27" xfId="2" applyNumberFormat="1" applyFont="1" applyFill="1" applyBorder="1"/>
    <xf numFmtId="3" fontId="3" fillId="2" borderId="20" xfId="2" applyNumberFormat="1" applyFill="1" applyBorder="1"/>
    <xf numFmtId="0" fontId="5" fillId="0" borderId="13" xfId="2" applyFont="1" applyBorder="1" applyAlignment="1">
      <alignment vertical="center"/>
    </xf>
    <xf numFmtId="3" fontId="5" fillId="2" borderId="3" xfId="2" applyNumberFormat="1" applyFont="1" applyFill="1" applyBorder="1" applyAlignment="1">
      <alignment vertical="center"/>
    </xf>
    <xf numFmtId="0" fontId="5" fillId="0" borderId="0" xfId="2" applyFont="1"/>
    <xf numFmtId="3" fontId="5" fillId="2" borderId="24" xfId="2" applyNumberFormat="1" applyFont="1" applyFill="1" applyBorder="1"/>
    <xf numFmtId="0" fontId="10" fillId="0" borderId="0" xfId="2" applyFont="1"/>
    <xf numFmtId="166" fontId="10" fillId="0" borderId="0" xfId="3" applyNumberFormat="1" applyFont="1" applyFill="1"/>
    <xf numFmtId="0" fontId="11" fillId="0" borderId="0" xfId="2" applyFont="1"/>
    <xf numFmtId="0" fontId="11" fillId="0" borderId="0" xfId="2" applyFont="1" applyAlignment="1">
      <alignment horizontal="right"/>
    </xf>
    <xf numFmtId="3" fontId="11" fillId="0" borderId="0" xfId="2" applyNumberFormat="1" applyFont="1" applyAlignment="1">
      <alignment horizontal="right"/>
    </xf>
    <xf numFmtId="3" fontId="11" fillId="0" borderId="0" xfId="2" applyNumberFormat="1" applyFont="1"/>
    <xf numFmtId="167" fontId="0" fillId="0" borderId="0" xfId="0" applyNumberFormat="1" applyProtection="1"/>
    <xf numFmtId="3" fontId="5" fillId="0" borderId="1" xfId="2" applyNumberFormat="1" applyFont="1" applyFill="1" applyBorder="1" applyAlignment="1">
      <alignment horizontal="right"/>
    </xf>
    <xf numFmtId="3" fontId="5" fillId="0" borderId="28" xfId="2" applyNumberFormat="1" applyFont="1" applyBorder="1" applyAlignment="1">
      <alignment vertical="center"/>
    </xf>
    <xf numFmtId="3" fontId="5" fillId="0" borderId="28" xfId="2" applyNumberFormat="1" applyFont="1" applyFill="1" applyBorder="1" applyAlignment="1">
      <alignment vertical="center"/>
    </xf>
    <xf numFmtId="3" fontId="9" fillId="0" borderId="29" xfId="2" applyNumberFormat="1" applyFont="1" applyFill="1" applyBorder="1"/>
    <xf numFmtId="3" fontId="9" fillId="3" borderId="24" xfId="2" applyNumberFormat="1" applyFont="1" applyFill="1" applyBorder="1"/>
    <xf numFmtId="3" fontId="3" fillId="0" borderId="30" xfId="2" applyNumberFormat="1" applyFont="1" applyFill="1" applyBorder="1"/>
    <xf numFmtId="3" fontId="9" fillId="0" borderId="31" xfId="2" applyNumberFormat="1" applyFont="1" applyFill="1" applyBorder="1"/>
    <xf numFmtId="3" fontId="5" fillId="0" borderId="10" xfId="2" applyNumberFormat="1" applyFont="1" applyFill="1" applyBorder="1" applyAlignment="1">
      <alignment vertical="center"/>
    </xf>
    <xf numFmtId="167" fontId="6" fillId="0" borderId="0" xfId="0" applyNumberFormat="1" applyFont="1" applyProtection="1"/>
    <xf numFmtId="4" fontId="0" fillId="0" borderId="0" xfId="0" applyNumberFormat="1" applyProtection="1"/>
    <xf numFmtId="4" fontId="6" fillId="0" borderId="0" xfId="1" applyNumberFormat="1" applyProtection="1"/>
    <xf numFmtId="0" fontId="9" fillId="0" borderId="23" xfId="2" applyFont="1" applyBorder="1"/>
    <xf numFmtId="3" fontId="9" fillId="2" borderId="18" xfId="2" applyNumberFormat="1" applyFont="1" applyFill="1" applyBorder="1"/>
    <xf numFmtId="0" fontId="9" fillId="0" borderId="0" xfId="2" applyFont="1"/>
    <xf numFmtId="168" fontId="0" fillId="0" borderId="0" xfId="4" applyNumberFormat="1" applyFont="1" applyProtection="1"/>
    <xf numFmtId="0" fontId="4" fillId="0" borderId="0" xfId="0" applyFont="1" applyAlignment="1" applyProtection="1">
      <alignment horizontal="right"/>
    </xf>
    <xf numFmtId="14" fontId="0" fillId="0" borderId="0" xfId="0" applyNumberFormat="1" applyProtection="1"/>
    <xf numFmtId="3" fontId="9" fillId="2" borderId="26" xfId="2" applyNumberFormat="1" applyFont="1" applyFill="1" applyBorder="1"/>
    <xf numFmtId="3" fontId="5" fillId="0" borderId="4" xfId="2" applyNumberFormat="1" applyFont="1" applyFill="1" applyBorder="1" applyAlignment="1">
      <alignment vertical="center"/>
    </xf>
    <xf numFmtId="0" fontId="2" fillId="0" borderId="0" xfId="2" applyFont="1"/>
    <xf numFmtId="3" fontId="5" fillId="0" borderId="0" xfId="2" applyNumberFormat="1" applyFont="1" applyBorder="1"/>
    <xf numFmtId="0" fontId="6" fillId="0" borderId="0" xfId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4" fontId="6" fillId="0" borderId="6" xfId="1" applyNumberFormat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7" fontId="5" fillId="5" borderId="10" xfId="2" applyNumberFormat="1" applyFont="1" applyFill="1" applyBorder="1" applyAlignment="1">
      <alignment horizontal="right" vertical="center"/>
    </xf>
    <xf numFmtId="17" fontId="5" fillId="4" borderId="3" xfId="2" applyNumberFormat="1" applyFont="1" applyFill="1" applyBorder="1" applyAlignment="1">
      <alignment horizontal="right" vertical="center"/>
    </xf>
    <xf numFmtId="3" fontId="5" fillId="0" borderId="0" xfId="2" applyNumberFormat="1" applyFont="1"/>
    <xf numFmtId="3" fontId="11" fillId="0" borderId="24" xfId="2" applyNumberFormat="1" applyFont="1" applyBorder="1"/>
    <xf numFmtId="3" fontId="1" fillId="0" borderId="24" xfId="2" applyNumberFormat="1" applyFont="1" applyBorder="1"/>
    <xf numFmtId="3" fontId="3" fillId="0" borderId="24" xfId="2" applyNumberFormat="1" applyBorder="1"/>
    <xf numFmtId="3" fontId="5" fillId="6" borderId="0" xfId="2" applyNumberFormat="1" applyFont="1" applyFill="1"/>
    <xf numFmtId="3" fontId="6" fillId="0" borderId="0" xfId="1" applyNumberFormat="1" applyProtection="1"/>
    <xf numFmtId="3" fontId="0" fillId="0" borderId="0" xfId="0" pivotButton="1" applyNumberFormat="1" applyProtection="1"/>
    <xf numFmtId="3" fontId="0" fillId="0" borderId="0" xfId="0" applyNumberFormat="1" applyProtection="1"/>
  </cellXfs>
  <cellStyles count="5">
    <cellStyle name="Měna" xfId="4" builtinId="4"/>
    <cellStyle name="Normal 2" xfId="1"/>
    <cellStyle name="Normal 3" xfId="2"/>
    <cellStyle name="Normální" xfId="0" builtinId="0"/>
    <cellStyle name="Percent 2" xfId="3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866775</xdr:colOff>
      <xdr:row>0</xdr:row>
      <xdr:rowOff>123825</xdr:rowOff>
    </xdr:from>
    <xdr:to>
      <xdr:col>36</xdr:col>
      <xdr:colOff>981075</xdr:colOff>
      <xdr:row>2</xdr:row>
      <xdr:rowOff>1513</xdr:rowOff>
    </xdr:to>
    <xdr:pic>
      <xdr:nvPicPr>
        <xdr:cNvPr id="2" name="Picture 1" descr="Controller Institut - semináře a školení pro finanční poz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5725" y="123825"/>
          <a:ext cx="1371600" cy="26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1174751</xdr:colOff>
      <xdr:row>0</xdr:row>
      <xdr:rowOff>107034</xdr:rowOff>
    </xdr:from>
    <xdr:to>
      <xdr:col>5</xdr:col>
      <xdr:colOff>370417</xdr:colOff>
      <xdr:row>2</xdr:row>
      <xdr:rowOff>153913</xdr:rowOff>
    </xdr:to>
    <xdr:pic>
      <xdr:nvPicPr>
        <xdr:cNvPr id="2" name="Picture 1" descr="Controller Institut - semináře a školení pro finanční poz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4" y="107034"/>
          <a:ext cx="1778000" cy="364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1079500</xdr:colOff>
      <xdr:row>0</xdr:row>
      <xdr:rowOff>137584</xdr:rowOff>
    </xdr:from>
    <xdr:to>
      <xdr:col>6</xdr:col>
      <xdr:colOff>273732</xdr:colOff>
      <xdr:row>2</xdr:row>
      <xdr:rowOff>95251</xdr:rowOff>
    </xdr:to>
    <xdr:pic>
      <xdr:nvPicPr>
        <xdr:cNvPr id="2" name="Picture 1" descr="Controller Institut - semináře a školení pro finanční poz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7584"/>
          <a:ext cx="1596649" cy="27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h&#225;jek\CashFlow%202018_zad&#225;n&#237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h&#225;jek\CashFlow%202018_zad&#225;n&#237;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279.658386111114" createdVersion="5" refreshedVersion="5" minRefreshableVersion="3" recordCount="569">
  <cacheSource type="worksheet">
    <worksheetSource ref="B5:H574" sheet="Faktura vydaná" r:id="rId2"/>
  </cacheSource>
  <cacheFields count="7">
    <cacheField name="Var. symbol" numFmtId="0">
      <sharedItems/>
    </cacheField>
    <cacheField name="Odběratel název" numFmtId="0">
      <sharedItems/>
    </cacheField>
    <cacheField name="Dat. splatnosti" numFmtId="164">
      <sharedItems containsSemiMixedTypes="0" containsNonDate="0" containsDate="1" containsString="0" minDate="2017-01-18T00:00:00" maxDate="2018-07-01T00:00:00"/>
    </cacheField>
    <cacheField name="Proplatit" numFmtId="4">
      <sharedItems containsSemiMixedTypes="0" containsString="0" containsNumber="1" minValue="0.27" maxValue="9476031"/>
    </cacheField>
    <cacheField name="Měna" numFmtId="0">
      <sharedItems/>
    </cacheField>
    <cacheField name="datum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částka v lokální měně" numFmtId="0">
      <sharedItems containsSemiMixedTypes="0" containsString="0" containsNumber="1" minValue="0.27" maxValue="94760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3279.661953009258" createdVersion="5" refreshedVersion="5" minRefreshableVersion="3" recordCount="254">
  <cacheSource type="worksheet">
    <worksheetSource ref="A5:H259" sheet="Faktura přijatá" r:id="rId2"/>
  </cacheSource>
  <cacheFields count="8">
    <cacheField name="Číslo dokladu" numFmtId="0">
      <sharedItems/>
    </cacheField>
    <cacheField name="Var. symbol" numFmtId="0">
      <sharedItems/>
    </cacheField>
    <cacheField name="Dat. splatnosti" numFmtId="164">
      <sharedItems containsSemiMixedTypes="0" containsNonDate="0" containsDate="1" containsString="0" minDate="2018-01-03T00:00:00" maxDate="2018-03-09T00:00:00"/>
    </cacheField>
    <cacheField name="Dodavatel kód" numFmtId="0">
      <sharedItems/>
    </cacheField>
    <cacheField name="Dodavatel název" numFmtId="0">
      <sharedItems/>
    </cacheField>
    <cacheField name="Proplatit" numFmtId="4">
      <sharedItems containsSemiMixedTypes="0" containsString="0" containsNumber="1" minValue="-604476.21" maxValue="6913616.5800000001"/>
    </cacheField>
    <cacheField name="Měna" numFmtId="0">
      <sharedItems/>
    </cacheField>
    <cacheField name="datum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s v="61102301"/>
    <s v="xyz s.r.o."/>
    <d v="2018-01-01T00:00:00"/>
    <n v="135100"/>
    <s v="CZK"/>
    <x v="0"/>
    <n v="135100"/>
  </r>
  <r>
    <s v="61102721"/>
    <s v="xzy s.r.o."/>
    <d v="2018-01-01T00:00:00"/>
    <n v="174981.52"/>
    <s v="CZK"/>
    <x v="0"/>
    <n v="174981.52"/>
  </r>
  <r>
    <s v="61102220"/>
    <s v="xzy s.r.o."/>
    <d v="2018-01-01T00:00:00"/>
    <n v="2605.13"/>
    <s v="CZK"/>
    <x v="0"/>
    <n v="2605.13"/>
  </r>
  <r>
    <s v="61102863"/>
    <s v="xzy s.r.o."/>
    <d v="2018-01-01T00:00:00"/>
    <n v="46466.42"/>
    <s v="CZK"/>
    <x v="0"/>
    <n v="46466.42"/>
  </r>
  <r>
    <s v="61102882"/>
    <s v="xzy s.r.o."/>
    <d v="2018-01-01T00:00:00"/>
    <n v="7084"/>
    <s v="CZK"/>
    <x v="0"/>
    <n v="7084"/>
  </r>
  <r>
    <s v="62203917"/>
    <s v="xzy s.r.o."/>
    <d v="2018-01-01T00:00:00"/>
    <n v="603.9"/>
    <s v="CZK"/>
    <x v="0"/>
    <n v="603.9"/>
  </r>
  <r>
    <s v="62203918"/>
    <s v="xzy s.r.o."/>
    <d v="2018-01-01T00:00:00"/>
    <n v="2071.08"/>
    <s v="CZK"/>
    <x v="0"/>
    <n v="2071.08"/>
  </r>
  <r>
    <s v="61102855"/>
    <s v="xzy s.r.o."/>
    <d v="2018-01-01T00:00:00"/>
    <n v="16.21"/>
    <s v="CZK"/>
    <x v="0"/>
    <n v="16.21"/>
  </r>
  <r>
    <s v="62203917"/>
    <s v="xzy s.r.o."/>
    <d v="2018-01-01T00:00:00"/>
    <n v="22.366666666666667"/>
    <s v="EUR"/>
    <x v="0"/>
    <n v="565.87666666666667"/>
  </r>
  <r>
    <s v="62203918"/>
    <s v="xzy s.r.o."/>
    <d v="2018-01-01T00:00:00"/>
    <n v="76.706666666666663"/>
    <s v="EUR"/>
    <x v="0"/>
    <n v="1940.6786666666667"/>
  </r>
  <r>
    <s v="62203931"/>
    <s v="xzy s.r.o."/>
    <d v="2018-01-01T00:00:00"/>
    <n v="84099.75"/>
    <s v="CZK"/>
    <x v="0"/>
    <n v="84099.75"/>
  </r>
  <r>
    <s v="61102936"/>
    <s v="xzy s.r.o."/>
    <d v="2018-01-01T00:00:00"/>
    <n v="18313.349999999999"/>
    <s v="CZK"/>
    <x v="0"/>
    <n v="18313.349999999999"/>
  </r>
  <r>
    <s v="1133502229"/>
    <s v="xzy s.r.o."/>
    <d v="2018-01-01T00:00:00"/>
    <n v="44032.33"/>
    <s v="CZK"/>
    <x v="0"/>
    <n v="44032.33"/>
  </r>
  <r>
    <s v="61102965"/>
    <s v="xzy s.r.o."/>
    <d v="2018-01-01T00:00:00"/>
    <n v="484.2"/>
    <s v="CZK"/>
    <x v="0"/>
    <n v="484.2"/>
  </r>
  <r>
    <s v="62204226"/>
    <s v="xzy s.r.o."/>
    <d v="2018-01-01T00:00:00"/>
    <n v="7025.2"/>
    <s v="CZK"/>
    <x v="0"/>
    <n v="7025.2"/>
  </r>
  <r>
    <s v="61103017"/>
    <s v="xzy s.r.o."/>
    <d v="2018-01-01T00:00:00"/>
    <n v="91"/>
    <s v="CZK"/>
    <x v="0"/>
    <n v="91"/>
  </r>
  <r>
    <s v="62204234"/>
    <s v="xzy s.r.o."/>
    <d v="2018-01-01T00:00:00"/>
    <n v="18588.02"/>
    <s v="CZK"/>
    <x v="0"/>
    <n v="18588.02"/>
  </r>
  <r>
    <s v="61102945"/>
    <s v="xzy s.r.o."/>
    <d v="2018-01-01T00:00:00"/>
    <n v="2493.81"/>
    <s v="CZK"/>
    <x v="0"/>
    <n v="2493.81"/>
  </r>
  <r>
    <s v="62204199"/>
    <s v="xzy s.r.o."/>
    <d v="2018-01-01T00:00:00"/>
    <n v="166886.82999999999"/>
    <s v="CZK"/>
    <x v="0"/>
    <n v="166886.82999999999"/>
  </r>
  <r>
    <s v="62204124"/>
    <s v="xzy s.r.o."/>
    <d v="2018-01-01T00:00:00"/>
    <n v="18431.93"/>
    <s v="CZK"/>
    <x v="0"/>
    <n v="18431.93"/>
  </r>
  <r>
    <s v="61102985"/>
    <s v="xzy s.r.o."/>
    <d v="2018-01-01T00:00:00"/>
    <n v="35090"/>
    <s v="CZK"/>
    <x v="0"/>
    <n v="35090"/>
  </r>
  <r>
    <s v="61103209"/>
    <s v="xzy s.r.o."/>
    <d v="2018-01-01T00:00:00"/>
    <n v="0.27"/>
    <s v="CZK"/>
    <x v="0"/>
    <n v="0.27"/>
  </r>
  <r>
    <s v="62204418"/>
    <s v="xzy s.r.o."/>
    <d v="2018-01-02T00:00:00"/>
    <n v="17875"/>
    <s v="CZK"/>
    <x v="0"/>
    <n v="17875"/>
  </r>
  <r>
    <s v="62204413"/>
    <s v="xzy s.r.o."/>
    <d v="2018-01-02T00:00:00"/>
    <n v="137842"/>
    <s v="CZK"/>
    <x v="0"/>
    <n v="137842"/>
  </r>
  <r>
    <s v="61103076"/>
    <s v="xzy s.r.o."/>
    <d v="2018-01-02T00:00:00"/>
    <n v="36112.230000000003"/>
    <s v="CZK"/>
    <x v="0"/>
    <n v="36112.230000000003"/>
  </r>
  <r>
    <s v="61103101"/>
    <s v="xzy s.r.o."/>
    <d v="2018-01-02T00:00:00"/>
    <n v="280775.63"/>
    <s v="CZK"/>
    <x v="0"/>
    <n v="280775.63"/>
  </r>
  <r>
    <s v="62204148"/>
    <s v="xzy s.r.o."/>
    <d v="2018-01-02T00:00:00"/>
    <n v="22990"/>
    <s v="CZK"/>
    <x v="0"/>
    <n v="22990"/>
  </r>
  <r>
    <s v="62204146"/>
    <s v="xzy s.r.o."/>
    <d v="2018-01-02T00:00:00"/>
    <n v="14181.2"/>
    <s v="CZK"/>
    <x v="0"/>
    <n v="14181.2"/>
  </r>
  <r>
    <s v="62204154"/>
    <s v="xzy s.r.o."/>
    <d v="2018-01-02T00:00:00"/>
    <n v="70968.92"/>
    <s v="CZK"/>
    <x v="0"/>
    <n v="70968.92"/>
  </r>
  <r>
    <s v="62204151"/>
    <s v="xzy s.r.o."/>
    <d v="2018-01-02T00:00:00"/>
    <n v="27273.4"/>
    <s v="CZK"/>
    <x v="0"/>
    <n v="27273.4"/>
  </r>
  <r>
    <s v="62204152"/>
    <s v="xzy s.r.o."/>
    <d v="2018-01-02T00:00:00"/>
    <n v="9948.6200000000008"/>
    <s v="CZK"/>
    <x v="0"/>
    <n v="9948.6200000000008"/>
  </r>
  <r>
    <s v="62204149"/>
    <s v="xzy s.r.o."/>
    <d v="2018-01-02T00:00:00"/>
    <n v="5357.88"/>
    <s v="CZK"/>
    <x v="0"/>
    <n v="5357.88"/>
  </r>
  <r>
    <s v="62204150"/>
    <s v="xzy s.r.o."/>
    <d v="2018-01-02T00:00:00"/>
    <n v="5181.22"/>
    <s v="CZK"/>
    <x v="0"/>
    <n v="5181.22"/>
  </r>
  <r>
    <s v="62204147"/>
    <s v="xzy s.r.o."/>
    <d v="2018-01-02T00:00:00"/>
    <n v="8201.3799999999992"/>
    <s v="CZK"/>
    <x v="0"/>
    <n v="8201.3799999999992"/>
  </r>
  <r>
    <s v="62204157"/>
    <s v="xzy s.r.o."/>
    <d v="2018-01-02T00:00:00"/>
    <n v="7054.3"/>
    <s v="CZK"/>
    <x v="0"/>
    <n v="7054.3"/>
  </r>
  <r>
    <s v="62204158"/>
    <s v="xzy s.r.o."/>
    <d v="2018-01-02T00:00:00"/>
    <n v="11874.94"/>
    <s v="CZK"/>
    <x v="0"/>
    <n v="11874.94"/>
  </r>
  <r>
    <s v="62204155"/>
    <s v="xzy s.r.o."/>
    <d v="2018-01-02T00:00:00"/>
    <n v="30493.21"/>
    <s v="CZK"/>
    <x v="0"/>
    <n v="30493.21"/>
  </r>
  <r>
    <s v="62204153"/>
    <s v="xzy s.r.o."/>
    <d v="2018-01-02T00:00:00"/>
    <n v="29256.59"/>
    <s v="CZK"/>
    <x v="0"/>
    <n v="29256.59"/>
  </r>
  <r>
    <s v="61103109"/>
    <s v="xzy s.r.o."/>
    <d v="2018-01-02T00:00:00"/>
    <n v="27385.4"/>
    <s v="CZK"/>
    <x v="0"/>
    <n v="27385.4"/>
  </r>
  <r>
    <s v="61103102"/>
    <s v="xzy s.r.o."/>
    <d v="2018-01-02T00:00:00"/>
    <n v="55257.07"/>
    <s v="CZK"/>
    <x v="0"/>
    <n v="55257.07"/>
  </r>
  <r>
    <s v="62204335"/>
    <s v="xzy s.r.o."/>
    <d v="2018-01-02T00:00:00"/>
    <n v="11761.2"/>
    <s v="CZK"/>
    <x v="0"/>
    <n v="11761.2"/>
  </r>
  <r>
    <s v="62204334"/>
    <s v="xzy s.r.o."/>
    <d v="2018-01-02T00:00:00"/>
    <n v="30068.5"/>
    <s v="CZK"/>
    <x v="0"/>
    <n v="30068.5"/>
  </r>
  <r>
    <s v="61103120"/>
    <s v="xzy s.r.o."/>
    <d v="2018-01-02T00:00:00"/>
    <n v="270200"/>
    <s v="CZK"/>
    <x v="0"/>
    <n v="270200"/>
  </r>
  <r>
    <s v="61103117"/>
    <s v="xzy s.r.o."/>
    <d v="2018-01-02T00:00:00"/>
    <n v="116155"/>
    <s v="CZK"/>
    <x v="0"/>
    <n v="116155"/>
  </r>
  <r>
    <s v="62204382"/>
    <s v="xzy s.r.o."/>
    <d v="2018-01-02T00:00:00"/>
    <n v="204.82"/>
    <s v="CZK"/>
    <x v="0"/>
    <n v="204.82"/>
  </r>
  <r>
    <s v="62204375"/>
    <s v="xzy s.r.o."/>
    <d v="2018-01-02T00:00:00"/>
    <n v="9922"/>
    <s v="CZK"/>
    <x v="0"/>
    <n v="9922"/>
  </r>
  <r>
    <s v="62204330"/>
    <s v="xzy s.r.o."/>
    <d v="2018-01-02T00:00:00"/>
    <n v="31300.28"/>
    <s v="CZK"/>
    <x v="0"/>
    <n v="31300.28"/>
  </r>
  <r>
    <s v="62204391"/>
    <s v="xzy s.r.o."/>
    <d v="2018-01-02T00:00:00"/>
    <n v="106864.1"/>
    <s v="CZK"/>
    <x v="0"/>
    <n v="106864.1"/>
  </r>
  <r>
    <s v="62204380"/>
    <s v="xzy s.r.o."/>
    <d v="2018-01-02T00:00:00"/>
    <n v="7025.2"/>
    <s v="CZK"/>
    <x v="0"/>
    <n v="7025.2"/>
  </r>
  <r>
    <s v="61102960"/>
    <s v="xzy s.r.o."/>
    <d v="2018-01-02T00:00:00"/>
    <n v="101682"/>
    <s v="CZK"/>
    <x v="0"/>
    <n v="101682"/>
  </r>
  <r>
    <s v="61103029"/>
    <s v="xzy s.r.o."/>
    <d v="2018-01-02T00:00:00"/>
    <n v="5298.59"/>
    <s v="CZK"/>
    <x v="0"/>
    <n v="5298.59"/>
  </r>
  <r>
    <s v="61102960"/>
    <s v="xzy s.r.o."/>
    <d v="2018-01-02T00:00:00"/>
    <n v="3766"/>
    <s v="EUR"/>
    <x v="0"/>
    <n v="95279.8"/>
  </r>
  <r>
    <s v="62204441"/>
    <s v="xzy s.r.o."/>
    <d v="2018-01-02T00:00:00"/>
    <n v="109564.29"/>
    <s v="CZK"/>
    <x v="0"/>
    <n v="109564.29"/>
  </r>
  <r>
    <s v="61103159"/>
    <s v="xzy s.r.o."/>
    <d v="2018-01-03T00:00:00"/>
    <n v="28326.1"/>
    <s v="CZK"/>
    <x v="0"/>
    <n v="28326.1"/>
  </r>
  <r>
    <s v="62204200"/>
    <s v="xzy s.r.o."/>
    <d v="2018-01-04T00:00:00"/>
    <n v="7171.67"/>
    <s v="CZK"/>
    <x v="0"/>
    <n v="7171.67"/>
  </r>
  <r>
    <s v="61103048"/>
    <s v="xzy s.r.o."/>
    <d v="2018-01-04T00:00:00"/>
    <n v="4987.62"/>
    <s v="CZK"/>
    <x v="0"/>
    <n v="4987.62"/>
  </r>
  <r>
    <s v="61103046"/>
    <s v="xzy s.r.o."/>
    <d v="2018-01-05T00:00:00"/>
    <n v="3087.92"/>
    <s v="CZK"/>
    <x v="0"/>
    <n v="3087.92"/>
  </r>
  <r>
    <s v="61103053"/>
    <s v="xzy s.r.o."/>
    <d v="2018-01-06T00:00:00"/>
    <n v="6175.84"/>
    <s v="CZK"/>
    <x v="0"/>
    <n v="6175.84"/>
  </r>
  <r>
    <s v="61102861"/>
    <s v="xzy s.r.o."/>
    <d v="2018-01-07T00:00:00"/>
    <n v="2695.88"/>
    <s v="CZK"/>
    <x v="0"/>
    <n v="2695.88"/>
  </r>
  <r>
    <s v="62204235"/>
    <s v="xzy s.r.o."/>
    <d v="2018-01-07T00:00:00"/>
    <n v="29097.84"/>
    <s v="CZK"/>
    <x v="0"/>
    <n v="29097.84"/>
  </r>
  <r>
    <s v="62204259"/>
    <s v="xzy s.r.o."/>
    <d v="2018-01-07T00:00:00"/>
    <n v="10712.35"/>
    <s v="CZK"/>
    <x v="0"/>
    <n v="10712.35"/>
  </r>
  <r>
    <s v="61102997"/>
    <s v="xzy s.r.o."/>
    <d v="2018-01-07T00:00:00"/>
    <n v="12214.95"/>
    <s v="CZK"/>
    <x v="0"/>
    <n v="12214.95"/>
  </r>
  <r>
    <s v="62204263"/>
    <s v="xzy s.r.o."/>
    <d v="2018-01-07T00:00:00"/>
    <n v="4503.6899999999996"/>
    <s v="CZK"/>
    <x v="0"/>
    <n v="4503.6899999999996"/>
  </r>
  <r>
    <s v="62204264"/>
    <s v="xzy s.r.o."/>
    <d v="2018-01-07T00:00:00"/>
    <n v="102109.39"/>
    <s v="CZK"/>
    <x v="0"/>
    <n v="102109.39"/>
  </r>
  <r>
    <s v="62204261"/>
    <s v="xzy s.r.o."/>
    <d v="2018-01-07T00:00:00"/>
    <n v="3188.09"/>
    <s v="CZK"/>
    <x v="0"/>
    <n v="3188.09"/>
  </r>
  <r>
    <s v="62204262"/>
    <s v="xzy s.r.o."/>
    <d v="2018-01-07T00:00:00"/>
    <n v="3134.32"/>
    <s v="CZK"/>
    <x v="0"/>
    <n v="3134.32"/>
  </r>
  <r>
    <s v="62204259"/>
    <s v="xzy s.r.o."/>
    <d v="2018-01-07T00:00:00"/>
    <n v="396.75370370370371"/>
    <s v="EUR"/>
    <x v="0"/>
    <n v="10037.868703703703"/>
  </r>
  <r>
    <s v="62204263"/>
    <s v="xzy s.r.o."/>
    <d v="2018-01-07T00:00:00"/>
    <n v="166.80333333333331"/>
    <s v="EUR"/>
    <x v="0"/>
    <n v="4220.1243333333332"/>
  </r>
  <r>
    <s v="62204264"/>
    <s v="xzy s.r.o."/>
    <d v="2018-01-07T00:00:00"/>
    <n v="3781.8292592592593"/>
    <s v="EUR"/>
    <x v="0"/>
    <n v="95680.280259259263"/>
  </r>
  <r>
    <s v="62204261"/>
    <s v="xzy s.r.o."/>
    <d v="2018-01-07T00:00:00"/>
    <n v="118.07740740740741"/>
    <s v="EUR"/>
    <x v="0"/>
    <n v="2987.3584074074074"/>
  </r>
  <r>
    <s v="62204262"/>
    <s v="xzy s.r.o."/>
    <d v="2018-01-07T00:00:00"/>
    <n v="116.08592592592593"/>
    <s v="EUR"/>
    <x v="0"/>
    <n v="2936.9739259259263"/>
  </r>
  <r>
    <s v="61103302"/>
    <s v="xzy s.r.o."/>
    <d v="2018-01-08T00:00:00"/>
    <n v="4477"/>
    <s v="CZK"/>
    <x v="0"/>
    <n v="4477"/>
  </r>
  <r>
    <s v="61102875"/>
    <s v="xzy s.r.o."/>
    <d v="2018-01-09T00:00:00"/>
    <n v="11833.8"/>
    <s v="CZK"/>
    <x v="0"/>
    <n v="11833.8"/>
  </r>
  <r>
    <s v="61102871"/>
    <s v="xzy s.r.o."/>
    <d v="2018-01-09T00:00:00"/>
    <n v="2648.69"/>
    <s v="CZK"/>
    <x v="0"/>
    <n v="2648.69"/>
  </r>
  <r>
    <s v="62204406"/>
    <s v="xzy s.r.o."/>
    <d v="2018-01-09T00:00:00"/>
    <n v="270093.78000000003"/>
    <s v="CZK"/>
    <x v="0"/>
    <n v="270093.78000000003"/>
  </r>
  <r>
    <s v="61103140"/>
    <s v="xzy s.r.o."/>
    <d v="2018-01-10T00:00:00"/>
    <n v="20083.580000000002"/>
    <s v="CZK"/>
    <x v="0"/>
    <n v="20083.580000000002"/>
  </r>
  <r>
    <s v="62204400"/>
    <s v="xzy s.r.o."/>
    <d v="2018-01-10T00:00:00"/>
    <n v="3025"/>
    <s v="CZK"/>
    <x v="0"/>
    <n v="3025"/>
  </r>
  <r>
    <s v="62204395"/>
    <s v="xzy s.r.o."/>
    <d v="2018-01-10T00:00:00"/>
    <n v="18588.02"/>
    <s v="CZK"/>
    <x v="0"/>
    <n v="18588.02"/>
  </r>
  <r>
    <s v="62204405"/>
    <s v="xzy s.r.o."/>
    <d v="2018-01-10T00:00:00"/>
    <n v="28628.6"/>
    <s v="CZK"/>
    <x v="0"/>
    <n v="28628.6"/>
  </r>
  <r>
    <s v="61103216"/>
    <s v="xzy s.r.o."/>
    <d v="2018-01-11T00:00:00"/>
    <n v="15231.48"/>
    <s v="CZK"/>
    <x v="0"/>
    <n v="15231.48"/>
  </r>
  <r>
    <s v="62204437"/>
    <s v="xzy s.r.o."/>
    <d v="2018-01-11T00:00:00"/>
    <n v="173212.71"/>
    <s v="CZK"/>
    <x v="0"/>
    <n v="173212.71"/>
  </r>
  <r>
    <s v="61103145"/>
    <s v="xzy s.r.o."/>
    <d v="2018-01-11T00:00:00"/>
    <n v="3736.48"/>
    <s v="CZK"/>
    <x v="0"/>
    <n v="3736.48"/>
  </r>
  <r>
    <s v="61103214"/>
    <s v="xzy s.r.o."/>
    <d v="2018-01-11T00:00:00"/>
    <n v="8179.6"/>
    <s v="CZK"/>
    <x v="0"/>
    <n v="8179.6"/>
  </r>
  <r>
    <s v="61103206"/>
    <s v="xzy s.r.o."/>
    <d v="2018-01-11T00:00:00"/>
    <n v="3327.5"/>
    <s v="CZK"/>
    <x v="0"/>
    <n v="3327.5"/>
  </r>
  <r>
    <s v="62204426"/>
    <s v="xzy s.r.o."/>
    <d v="2018-01-11T00:00:00"/>
    <n v="102047"/>
    <s v="CZK"/>
    <x v="0"/>
    <n v="102047"/>
  </r>
  <r>
    <s v="61103082"/>
    <s v="xzy s.r.o."/>
    <d v="2018-01-13T00:00:00"/>
    <n v="47177.9"/>
    <s v="CZK"/>
    <x v="0"/>
    <n v="47177.9"/>
  </r>
  <r>
    <s v="61103151"/>
    <s v="xzy s.r.o."/>
    <d v="2018-01-13T00:00:00"/>
    <n v="115876.86"/>
    <s v="CZK"/>
    <x v="0"/>
    <n v="115876.86"/>
  </r>
  <r>
    <s v="62204445"/>
    <s v="xzy s.r.o."/>
    <d v="2018-01-14T00:00:00"/>
    <n v="27225"/>
    <s v="CZK"/>
    <x v="0"/>
    <n v="27225"/>
  </r>
  <r>
    <s v="62204446"/>
    <s v="xzy s.r.o."/>
    <d v="2018-01-14T00:00:00"/>
    <n v="27225"/>
    <s v="CZK"/>
    <x v="0"/>
    <n v="27225"/>
  </r>
  <r>
    <s v="61103217"/>
    <s v="xzy s.r.o."/>
    <d v="2018-01-14T00:00:00"/>
    <n v="7260"/>
    <s v="CZK"/>
    <x v="0"/>
    <n v="7260"/>
  </r>
  <r>
    <s v="61103025"/>
    <s v="xzy s.r.o."/>
    <d v="2018-01-14T00:00:00"/>
    <n v="12214.95"/>
    <s v="CZK"/>
    <x v="0"/>
    <n v="12214.95"/>
  </r>
  <r>
    <s v="62204371"/>
    <s v="xzy s.r.o."/>
    <d v="2018-01-14T00:00:00"/>
    <n v="20868.87"/>
    <s v="CZK"/>
    <x v="0"/>
    <n v="20868.87"/>
  </r>
  <r>
    <s v="62204417"/>
    <s v="xzy s.r.o."/>
    <d v="2018-01-14T00:00:00"/>
    <n v="115761"/>
    <s v="CZK"/>
    <x v="0"/>
    <n v="115761"/>
  </r>
  <r>
    <s v="62204443"/>
    <s v="xzy s.r.o."/>
    <d v="2018-01-14T00:00:00"/>
    <n v="41140"/>
    <s v="CZK"/>
    <x v="0"/>
    <n v="41140"/>
  </r>
  <r>
    <s v="61103080"/>
    <s v="xzy s.r.o."/>
    <d v="2018-01-14T00:00:00"/>
    <n v="40732.230000000003"/>
    <s v="CZK"/>
    <x v="0"/>
    <n v="40732.230000000003"/>
  </r>
  <r>
    <s v="62204451"/>
    <s v="xzy s.r.o."/>
    <d v="2018-01-14T00:00:00"/>
    <n v="302495.15999999997"/>
    <s v="CZK"/>
    <x v="0"/>
    <n v="302495.15999999997"/>
  </r>
  <r>
    <s v="62204444"/>
    <s v="xzy s.r.o."/>
    <d v="2018-01-14T00:00:00"/>
    <n v="27225"/>
    <s v="CZK"/>
    <x v="0"/>
    <n v="27225"/>
  </r>
  <r>
    <s v="62204463"/>
    <s v="xzy s.r.o."/>
    <d v="2018-01-14T00:00:00"/>
    <n v="22377.42"/>
    <s v="CZK"/>
    <x v="0"/>
    <n v="22377.42"/>
  </r>
  <r>
    <s v="61102896"/>
    <s v="xzy s.r.o."/>
    <d v="2018-01-14T00:00:00"/>
    <n v="5391.76"/>
    <s v="CZK"/>
    <x v="0"/>
    <n v="5391.76"/>
  </r>
  <r>
    <s v="61103112"/>
    <s v="xzy s.r.o."/>
    <d v="2018-01-14T00:00:00"/>
    <n v="3087.92"/>
    <s v="CZK"/>
    <x v="0"/>
    <n v="3087.92"/>
  </r>
  <r>
    <s v="62204362"/>
    <s v="xzy s.r.o."/>
    <d v="2018-01-14T00:00:00"/>
    <n v="166886.82999999999"/>
    <s v="CZK"/>
    <x v="0"/>
    <n v="166886.82999999999"/>
  </r>
  <r>
    <s v="62204370"/>
    <s v="xzy s.r.o."/>
    <d v="2018-01-14T00:00:00"/>
    <n v="9365.4"/>
    <s v="CZK"/>
    <x v="0"/>
    <n v="9365.4"/>
  </r>
  <r>
    <s v="62204369"/>
    <s v="xzy s.r.o."/>
    <d v="2018-01-14T00:00:00"/>
    <n v="18864.55"/>
    <s v="CZK"/>
    <x v="0"/>
    <n v="18864.55"/>
  </r>
  <r>
    <s v="61103154"/>
    <s v="xzy s.r.o."/>
    <d v="2018-01-14T00:00:00"/>
    <n v="55660"/>
    <s v="CZK"/>
    <x v="0"/>
    <n v="55660"/>
  </r>
  <r>
    <s v="62204414"/>
    <s v="xzy s.r.o."/>
    <d v="2018-01-14T00:00:00"/>
    <n v="21291.759999999998"/>
    <s v="CZK"/>
    <x v="0"/>
    <n v="21291.759999999998"/>
  </r>
  <r>
    <s v="62204286"/>
    <s v="xzy s.r.o."/>
    <d v="2018-01-14T00:00:00"/>
    <n v="6014.91"/>
    <s v="CZK"/>
    <x v="0"/>
    <n v="6014.91"/>
  </r>
  <r>
    <s v="62204287"/>
    <s v="xzy s.r.o."/>
    <d v="2018-01-14T00:00:00"/>
    <n v="3968.8"/>
    <s v="CZK"/>
    <x v="0"/>
    <n v="3968.8"/>
  </r>
  <r>
    <s v="62204354"/>
    <s v="xzy s.r.o."/>
    <d v="2018-01-14T00:00:00"/>
    <n v="152028.03"/>
    <s v="CZK"/>
    <x v="0"/>
    <n v="152028.03"/>
  </r>
  <r>
    <s v="62204298"/>
    <s v="xzy s.r.o."/>
    <d v="2018-01-14T00:00:00"/>
    <n v="8237.68"/>
    <s v="CZK"/>
    <x v="0"/>
    <n v="8237.68"/>
  </r>
  <r>
    <s v="62204299"/>
    <s v="xzy s.r.o."/>
    <d v="2018-01-14T00:00:00"/>
    <n v="14645.84"/>
    <s v="CZK"/>
    <x v="0"/>
    <n v="14645.84"/>
  </r>
  <r>
    <s v="62204296"/>
    <s v="xzy s.r.o."/>
    <d v="2018-01-14T00:00:00"/>
    <n v="13227.72"/>
    <s v="CZK"/>
    <x v="0"/>
    <n v="13227.72"/>
  </r>
  <r>
    <s v="62204297"/>
    <s v="xzy s.r.o."/>
    <d v="2018-01-14T00:00:00"/>
    <n v="8569.2199999999993"/>
    <s v="CZK"/>
    <x v="0"/>
    <n v="8569.2199999999993"/>
  </r>
  <r>
    <s v="62204292"/>
    <s v="xzy s.r.o."/>
    <d v="2018-01-14T00:00:00"/>
    <n v="16192.22"/>
    <s v="CZK"/>
    <x v="0"/>
    <n v="16192.22"/>
  </r>
  <r>
    <s v="62204289"/>
    <s v="xzy s.r.o."/>
    <d v="2018-01-14T00:00:00"/>
    <n v="3859.9"/>
    <s v="CZK"/>
    <x v="0"/>
    <n v="3859.9"/>
  </r>
  <r>
    <s v="62204305"/>
    <s v="xzy s.r.o."/>
    <d v="2018-01-14T00:00:00"/>
    <n v="9249.24"/>
    <s v="CZK"/>
    <x v="0"/>
    <n v="9249.24"/>
  </r>
  <r>
    <s v="62204303"/>
    <s v="xzy s.r.o."/>
    <d v="2018-01-14T00:00:00"/>
    <n v="5695.47"/>
    <s v="CZK"/>
    <x v="0"/>
    <n v="5695.47"/>
  </r>
  <r>
    <s v="62204304"/>
    <s v="xzy s.r.o."/>
    <d v="2018-01-14T00:00:00"/>
    <n v="8172.34"/>
    <s v="CZK"/>
    <x v="0"/>
    <n v="8172.34"/>
  </r>
  <r>
    <s v="62204302"/>
    <s v="xzy s.r.o."/>
    <d v="2018-01-14T00:00:00"/>
    <n v="7328.97"/>
    <s v="CZK"/>
    <x v="0"/>
    <n v="7328.97"/>
  </r>
  <r>
    <s v="62204300"/>
    <s v="xzy s.r.o."/>
    <d v="2018-01-14T00:00:00"/>
    <n v="4323.33"/>
    <s v="CZK"/>
    <x v="0"/>
    <n v="4323.33"/>
  </r>
  <r>
    <s v="62204301"/>
    <s v="xzy s.r.o."/>
    <d v="2018-01-14T00:00:00"/>
    <n v="3673.56"/>
    <s v="CZK"/>
    <x v="0"/>
    <n v="3673.56"/>
  </r>
  <r>
    <s v="61103119"/>
    <s v="xzy s.r.o."/>
    <d v="2018-01-14T00:00:00"/>
    <n v="2342200"/>
    <s v="CZK"/>
    <x v="0"/>
    <n v="2342200"/>
  </r>
  <r>
    <s v="61103115"/>
    <s v="xzy s.r.o."/>
    <d v="2018-01-14T00:00:00"/>
    <n v="45261.56"/>
    <s v="CZK"/>
    <x v="0"/>
    <n v="45261.56"/>
  </r>
  <r>
    <s v="62204448"/>
    <s v="xzy s.r.o."/>
    <d v="2018-01-14T00:00:00"/>
    <n v="21780"/>
    <s v="CZK"/>
    <x v="0"/>
    <n v="21780"/>
  </r>
  <r>
    <s v="62204440"/>
    <s v="xzy s.r.o."/>
    <d v="2018-01-14T00:00:00"/>
    <n v="24200"/>
    <s v="CZK"/>
    <x v="0"/>
    <n v="24200"/>
  </r>
  <r>
    <s v="62204379"/>
    <s v="xzy s.r.o."/>
    <d v="2018-01-15T00:00:00"/>
    <n v="30129"/>
    <s v="CZK"/>
    <x v="0"/>
    <n v="30129"/>
  </r>
  <r>
    <s v="61103158"/>
    <s v="xzy s.r.o."/>
    <d v="2018-01-16T00:00:00"/>
    <n v="47274.19"/>
    <s v="CZK"/>
    <x v="0"/>
    <n v="47274.19"/>
  </r>
  <r>
    <s v="61103156"/>
    <s v="xzy s.r.o."/>
    <d v="2018-01-16T00:00:00"/>
    <n v="3925.24"/>
    <s v="CZK"/>
    <x v="0"/>
    <n v="3925.24"/>
  </r>
  <r>
    <s v="61103157"/>
    <s v="xzy s.r.o."/>
    <d v="2018-01-16T00:00:00"/>
    <n v="23498.2"/>
    <s v="CZK"/>
    <x v="0"/>
    <n v="23498.2"/>
  </r>
  <r>
    <s v="61103173"/>
    <s v="xzy s.r.o."/>
    <d v="2018-01-17T00:00:00"/>
    <n v="5874.55"/>
    <s v="CZK"/>
    <x v="0"/>
    <n v="5874.55"/>
  </r>
  <r>
    <s v="61103175"/>
    <s v="xzy s.r.o."/>
    <d v="2018-01-17T00:00:00"/>
    <n v="2190.1"/>
    <s v="CZK"/>
    <x v="0"/>
    <n v="2190.1"/>
  </r>
  <r>
    <s v="61102932"/>
    <s v="xzy s.r.o."/>
    <d v="2018-01-17T00:00:00"/>
    <n v="2695.88"/>
    <s v="CZK"/>
    <x v="0"/>
    <n v="2695.88"/>
  </r>
  <r>
    <s v="62204393"/>
    <s v="xzy s.r.o."/>
    <d v="2018-01-17T00:00:00"/>
    <n v="7412"/>
    <s v="CZK"/>
    <x v="0"/>
    <n v="7412"/>
  </r>
  <r>
    <s v="62204557"/>
    <s v="xzy s.r.o."/>
    <d v="2018-01-17T00:00:00"/>
    <n v="4228.95"/>
    <s v="CZK"/>
    <x v="0"/>
    <n v="4228.95"/>
  </r>
  <r>
    <s v="62204531"/>
    <s v="xzy s.r.o."/>
    <d v="2018-01-17T00:00:00"/>
    <n v="6278.69"/>
    <s v="CZK"/>
    <x v="0"/>
    <n v="6278.69"/>
  </r>
  <r>
    <s v="61103178"/>
    <s v="xzy s.r.o."/>
    <d v="2018-01-17T00:00:00"/>
    <n v="5674.9"/>
    <s v="CZK"/>
    <x v="0"/>
    <n v="5674.9"/>
  </r>
  <r>
    <s v="61103177"/>
    <s v="xzy s.r.o."/>
    <d v="2018-01-17T00:00:00"/>
    <n v="10635.07"/>
    <s v="CZK"/>
    <x v="0"/>
    <n v="10635.07"/>
  </r>
  <r>
    <s v="62204549"/>
    <s v="xzy s.r.o."/>
    <d v="2018-01-17T00:00:00"/>
    <n v="15246"/>
    <s v="CZK"/>
    <x v="0"/>
    <n v="15246"/>
  </r>
  <r>
    <s v="62204541"/>
    <s v="xzy s.r.o."/>
    <d v="2018-01-17T00:00:00"/>
    <n v="8167.5"/>
    <s v="CZK"/>
    <x v="0"/>
    <n v="8167.5"/>
  </r>
  <r>
    <s v="62204545"/>
    <s v="xzy s.r.o."/>
    <d v="2018-01-17T00:00:00"/>
    <n v="14020.27"/>
    <s v="CZK"/>
    <x v="0"/>
    <n v="14020.27"/>
  </r>
  <r>
    <s v="61103172"/>
    <s v="xzy s.r.o."/>
    <d v="2018-01-17T00:00:00"/>
    <n v="5311.9"/>
    <s v="CZK"/>
    <x v="0"/>
    <n v="5311.9"/>
  </r>
  <r>
    <s v="61103273"/>
    <s v="xzy s.r.o."/>
    <d v="2018-01-17T00:00:00"/>
    <n v="35993.17"/>
    <s v="CZK"/>
    <x v="0"/>
    <n v="35993.17"/>
  </r>
  <r>
    <s v="62204577"/>
    <s v="xzy s.r.o."/>
    <d v="2018-01-17T00:00:00"/>
    <n v="225346.8"/>
    <s v="CZK"/>
    <x v="0"/>
    <n v="225346.8"/>
  </r>
  <r>
    <s v="62204555"/>
    <s v="xzy s.r.o."/>
    <d v="2018-01-17T00:00:00"/>
    <n v="8891.08"/>
    <s v="CZK"/>
    <x v="0"/>
    <n v="8891.08"/>
  </r>
  <r>
    <s v="62204547"/>
    <s v="xzy s.r.o."/>
    <d v="2018-01-17T00:00:00"/>
    <n v="3025"/>
    <s v="CZK"/>
    <x v="0"/>
    <n v="3025"/>
  </r>
  <r>
    <s v="62204548"/>
    <s v="xzy s.r.o."/>
    <d v="2018-01-17T00:00:00"/>
    <n v="12039.5"/>
    <s v="CZK"/>
    <x v="0"/>
    <n v="12039.5"/>
  </r>
  <r>
    <s v="61103227"/>
    <s v="xzy s.r.o."/>
    <d v="2018-01-17T00:00:00"/>
    <n v="33105.599999999999"/>
    <s v="CZK"/>
    <x v="0"/>
    <n v="33105.599999999999"/>
  </r>
  <r>
    <s v="62204466"/>
    <s v="xzy s.r.o."/>
    <d v="2018-01-17T00:00:00"/>
    <n v="972598"/>
    <s v="CZK"/>
    <x v="0"/>
    <n v="972598"/>
  </r>
  <r>
    <s v="61103174"/>
    <s v="xzy s.r.o."/>
    <d v="2018-01-17T00:00:00"/>
    <n v="1022.45"/>
    <s v="CZK"/>
    <x v="0"/>
    <n v="1022.45"/>
  </r>
  <r>
    <s v="61103171"/>
    <s v="xzy s.r.o."/>
    <d v="2018-01-17T00:00:00"/>
    <n v="1022.45"/>
    <s v="CZK"/>
    <x v="0"/>
    <n v="1022.45"/>
  </r>
  <r>
    <s v="61103169"/>
    <s v="xzy s.r.o."/>
    <d v="2018-01-17T00:00:00"/>
    <n v="1022.45"/>
    <s v="CZK"/>
    <x v="0"/>
    <n v="1022.45"/>
  </r>
  <r>
    <s v="61103167"/>
    <s v="xzy s.r.o."/>
    <d v="2018-01-17T00:00:00"/>
    <n v="3067.35"/>
    <s v="CZK"/>
    <x v="0"/>
    <n v="3067.35"/>
  </r>
  <r>
    <s v="62204539"/>
    <s v="xzy s.r.o."/>
    <d v="2018-01-17T00:00:00"/>
    <n v="83671.5"/>
    <s v="CZK"/>
    <x v="0"/>
    <n v="83671.5"/>
  </r>
  <r>
    <s v="61103165"/>
    <s v="xzy s.r.o."/>
    <d v="2018-01-17T00:00:00"/>
    <n v="3067.35"/>
    <s v="CZK"/>
    <x v="0"/>
    <n v="3067.35"/>
  </r>
  <r>
    <s v="61103166"/>
    <s v="xzy s.r.o."/>
    <d v="2018-01-17T00:00:00"/>
    <n v="35785.75"/>
    <s v="CZK"/>
    <x v="0"/>
    <n v="35785.75"/>
  </r>
  <r>
    <s v="62204412"/>
    <s v="xzy s.r.o."/>
    <d v="2017-01-18T00:00:00"/>
    <n v="54450"/>
    <s v="CZK"/>
    <x v="0"/>
    <n v="54450"/>
  </r>
  <r>
    <s v="61103188"/>
    <s v="xzy s.r.o."/>
    <d v="2018-01-18T00:00:00"/>
    <n v="10623.8"/>
    <s v="CZK"/>
    <x v="0"/>
    <n v="10623.8"/>
  </r>
  <r>
    <s v="61103189"/>
    <s v="xzy s.r.o."/>
    <d v="2018-01-18T00:00:00"/>
    <n v="5311.9"/>
    <s v="CZK"/>
    <x v="0"/>
    <n v="5311.9"/>
  </r>
  <r>
    <s v="61103187"/>
    <s v="xzy s.r.o."/>
    <d v="2018-01-18T00:00:00"/>
    <n v="5010.6099999999997"/>
    <s v="CZK"/>
    <x v="0"/>
    <n v="5010.6099999999997"/>
  </r>
  <r>
    <s v="61103184"/>
    <s v="xzy s.r.o."/>
    <d v="2018-01-18T00:00:00"/>
    <n v="5311.9"/>
    <s v="CZK"/>
    <x v="0"/>
    <n v="5311.9"/>
  </r>
  <r>
    <s v="61103183"/>
    <s v="xzy s.r.o."/>
    <d v="2018-01-18T00:00:00"/>
    <n v="8384.09"/>
    <s v="CZK"/>
    <x v="0"/>
    <n v="8384.09"/>
  </r>
  <r>
    <s v="61103190"/>
    <s v="xzy s.r.o."/>
    <d v="2018-01-19T00:00:00"/>
    <n v="46496.02"/>
    <s v="CZK"/>
    <x v="0"/>
    <n v="46496.02"/>
  </r>
  <r>
    <s v="61103191"/>
    <s v="xzy s.r.o."/>
    <d v="2018-01-19T00:00:00"/>
    <n v="15845.61"/>
    <s v="CZK"/>
    <x v="0"/>
    <n v="15845.61"/>
  </r>
  <r>
    <s v="61103185"/>
    <s v="xzy s.r.o."/>
    <d v="2018-01-19T00:00:00"/>
    <n v="2869.15"/>
    <s v="CZK"/>
    <x v="0"/>
    <n v="2869.15"/>
  </r>
  <r>
    <s v="61103182"/>
    <s v="xzy s.r.o."/>
    <d v="2018-01-19T00:00:00"/>
    <n v="2869.15"/>
    <s v="CZK"/>
    <x v="0"/>
    <n v="2869.15"/>
  </r>
  <r>
    <s v="61103197"/>
    <s v="xzy s.r.o."/>
    <d v="2018-01-19T00:00:00"/>
    <n v="12799.38"/>
    <s v="CZK"/>
    <x v="0"/>
    <n v="12799.38"/>
  </r>
  <r>
    <s v="61103193"/>
    <s v="xzy s.r.o."/>
    <d v="2018-01-19T00:00:00"/>
    <n v="27135.46"/>
    <s v="CZK"/>
    <x v="0"/>
    <n v="27135.46"/>
  </r>
  <r>
    <s v="61103194"/>
    <s v="xzy s.r.o."/>
    <d v="2018-01-19T00:00:00"/>
    <n v="27135.46"/>
    <s v="CZK"/>
    <x v="0"/>
    <n v="27135.46"/>
  </r>
  <r>
    <s v="61103195"/>
    <s v="xzy s.r.o."/>
    <d v="2018-01-19T00:00:00"/>
    <n v="54270.92"/>
    <s v="CZK"/>
    <x v="0"/>
    <n v="54270.92"/>
  </r>
  <r>
    <s v="61103196"/>
    <s v="xzy s.r.o."/>
    <d v="2018-01-19T00:00:00"/>
    <n v="20083.580000000002"/>
    <s v="CZK"/>
    <x v="0"/>
    <n v="20083.580000000002"/>
  </r>
  <r>
    <s v="62204572"/>
    <s v="xzy s.r.o."/>
    <d v="2018-01-21T00:00:00"/>
    <n v="25773"/>
    <s v="CZK"/>
    <x v="0"/>
    <n v="25773"/>
  </r>
  <r>
    <s v="62204592"/>
    <s v="xzy s.r.o."/>
    <d v="2018-01-21T00:00:00"/>
    <n v="8591"/>
    <s v="CZK"/>
    <x v="0"/>
    <n v="8591"/>
  </r>
  <r>
    <s v="62204585"/>
    <s v="xzy s.r.o."/>
    <d v="2018-01-21T00:00:00"/>
    <n v="3846.59"/>
    <s v="CZK"/>
    <x v="0"/>
    <n v="3846.59"/>
  </r>
  <r>
    <s v="62204266"/>
    <s v="xzy s.r.o."/>
    <d v="2018-01-21T00:00:00"/>
    <n v="1891.4"/>
    <s v="CZK"/>
    <x v="0"/>
    <n v="1891.4"/>
  </r>
  <r>
    <s v="62204265"/>
    <s v="xzy s.r.o."/>
    <d v="2018-01-21T00:00:00"/>
    <n v="23642.5"/>
    <s v="CZK"/>
    <x v="0"/>
    <n v="23642.5"/>
  </r>
  <r>
    <s v="61103274"/>
    <s v="xzy s.r.o."/>
    <d v="2018-01-22T00:00:00"/>
    <n v="1500335.63"/>
    <s v="CZK"/>
    <x v="0"/>
    <n v="1500335.63"/>
  </r>
  <r>
    <s v="61103275"/>
    <s v="xzy s.r.o."/>
    <d v="2018-01-22T00:00:00"/>
    <n v="4025.67"/>
    <s v="CZK"/>
    <x v="0"/>
    <n v="4025.67"/>
  </r>
  <r>
    <s v="62204620"/>
    <s v="xzy s.r.o."/>
    <d v="2018-01-22T00:00:00"/>
    <n v="15100.8"/>
    <s v="CZK"/>
    <x v="0"/>
    <n v="15100.8"/>
  </r>
  <r>
    <s v="61103164"/>
    <s v="xzy s.r.o."/>
    <d v="2018-01-22T00:00:00"/>
    <n v="12775.08"/>
    <s v="CZK"/>
    <x v="0"/>
    <n v="12775.08"/>
  </r>
  <r>
    <s v="62204610"/>
    <s v="xzy s.r.o."/>
    <d v="2018-01-24T00:00:00"/>
    <n v="8675.7000000000007"/>
    <s v="CZK"/>
    <x v="0"/>
    <n v="8675.7000000000007"/>
  </r>
  <r>
    <s v="62204605"/>
    <s v="xzy s.r.o."/>
    <d v="2018-01-24T00:00:00"/>
    <n v="73580.100000000006"/>
    <s v="CZK"/>
    <x v="0"/>
    <n v="73580.100000000006"/>
  </r>
  <r>
    <s v="62204615"/>
    <s v="xzy s.r.o."/>
    <d v="2018-01-24T00:00:00"/>
    <n v="12294.81"/>
    <s v="CZK"/>
    <x v="0"/>
    <n v="12294.81"/>
  </r>
  <r>
    <s v="62204607"/>
    <s v="xzy s.r.o."/>
    <d v="2018-01-24T00:00:00"/>
    <n v="14196.93"/>
    <s v="CZK"/>
    <x v="0"/>
    <n v="14196.93"/>
  </r>
  <r>
    <s v="62204612"/>
    <s v="xzy s.r.o."/>
    <d v="2018-01-24T00:00:00"/>
    <n v="26317.5"/>
    <s v="CZK"/>
    <x v="0"/>
    <n v="26317.5"/>
  </r>
  <r>
    <s v="61103301"/>
    <s v="xzy s.r.o."/>
    <d v="2018-01-24T00:00:00"/>
    <n v="1028.5"/>
    <s v="CZK"/>
    <x v="0"/>
    <n v="1028.5"/>
  </r>
  <r>
    <s v="62204617"/>
    <s v="xzy s.r.o."/>
    <d v="2018-01-24T00:00:00"/>
    <n v="609.84"/>
    <s v="CZK"/>
    <x v="0"/>
    <n v="609.84"/>
  </r>
  <r>
    <s v="62204614"/>
    <s v="xzy s.r.o."/>
    <d v="2018-01-24T00:00:00"/>
    <n v="16719.78"/>
    <s v="CZK"/>
    <x v="0"/>
    <n v="16719.78"/>
  </r>
  <r>
    <s v="62204404"/>
    <s v="xzy s.r.o."/>
    <d v="2018-01-24T00:00:00"/>
    <n v="398258.19"/>
    <s v="CZK"/>
    <x v="0"/>
    <n v="398258.19"/>
  </r>
  <r>
    <s v="62204606"/>
    <s v="xzy s.r.o."/>
    <d v="2018-01-24T00:00:00"/>
    <n v="16117.2"/>
    <s v="CZK"/>
    <x v="0"/>
    <n v="16117.2"/>
  </r>
  <r>
    <s v="62204611"/>
    <s v="xzy s.r.o."/>
    <d v="2018-01-24T00:00:00"/>
    <n v="119790"/>
    <s v="CZK"/>
    <x v="0"/>
    <n v="119790"/>
  </r>
  <r>
    <s v="61103219"/>
    <s v="xzy s.r.o."/>
    <d v="2018-01-25T00:00:00"/>
    <n v="43664.06"/>
    <s v="CZK"/>
    <x v="0"/>
    <n v="43664.06"/>
  </r>
  <r>
    <s v="62204629"/>
    <s v="xzy s.r.o."/>
    <d v="2018-01-25T00:00:00"/>
    <n v="6555.72"/>
    <s v="CZK"/>
    <x v="0"/>
    <n v="6555.72"/>
  </r>
  <r>
    <s v="62204543"/>
    <s v="xzy s.r.o."/>
    <d v="2018-01-25T00:00:00"/>
    <n v="68970"/>
    <s v="CZK"/>
    <x v="0"/>
    <n v="68970"/>
  </r>
  <r>
    <s v="61103144"/>
    <s v="xzy s.r.o."/>
    <d v="2018-01-25T00:00:00"/>
    <n v="34913.339999999997"/>
    <s v="CZK"/>
    <x v="0"/>
    <n v="34913.339999999997"/>
  </r>
  <r>
    <s v="61103141"/>
    <s v="xzy s.r.o."/>
    <d v="2018-01-25T00:00:00"/>
    <n v="4524.1899999999996"/>
    <s v="CZK"/>
    <x v="0"/>
    <n v="4524.1899999999996"/>
  </r>
  <r>
    <s v="61103139"/>
    <s v="xzy s.r.o."/>
    <d v="2018-01-25T00:00:00"/>
    <n v="14962.86"/>
    <s v="CZK"/>
    <x v="0"/>
    <n v="14962.86"/>
  </r>
  <r>
    <s v="62204554"/>
    <s v="xzy s.r.o."/>
    <d v="2018-01-25T00:00:00"/>
    <n v="48279"/>
    <s v="CZK"/>
    <x v="0"/>
    <n v="48279"/>
  </r>
  <r>
    <s v="61103215"/>
    <s v="xzy s.r.o."/>
    <d v="2018-01-25T00:00:00"/>
    <n v="21668.68"/>
    <s v="CZK"/>
    <x v="0"/>
    <n v="21668.68"/>
  </r>
  <r>
    <s v="61103211"/>
    <s v="xzy s.r.o."/>
    <d v="2018-01-25T00:00:00"/>
    <n v="21009.4"/>
    <s v="CZK"/>
    <x v="0"/>
    <n v="21009.4"/>
  </r>
  <r>
    <s v="61103212"/>
    <s v="xzy s.r.o."/>
    <d v="2018-01-25T00:00:00"/>
    <n v="28304.799999999999"/>
    <s v="CZK"/>
    <x v="0"/>
    <n v="28304.799999999999"/>
  </r>
  <r>
    <s v="61103137"/>
    <s v="xzy s.r.o."/>
    <d v="2018-01-25T00:00:00"/>
    <n v="9263.76"/>
    <s v="CZK"/>
    <x v="0"/>
    <n v="9263.76"/>
  </r>
  <r>
    <s v="61103138"/>
    <s v="xzy s.r.o."/>
    <d v="2018-01-25T00:00:00"/>
    <n v="6175.84"/>
    <s v="CZK"/>
    <x v="0"/>
    <n v="6175.84"/>
  </r>
  <r>
    <s v="61103133"/>
    <s v="xzy s.r.o."/>
    <d v="2018-01-25T00:00:00"/>
    <n v="6150400.6200000001"/>
    <s v="CZK"/>
    <x v="0"/>
    <n v="6150400.6200000001"/>
  </r>
  <r>
    <s v="62204397"/>
    <s v="xzy s.r.o."/>
    <d v="2018-01-25T00:00:00"/>
    <n v="12100"/>
    <s v="CZK"/>
    <x v="0"/>
    <n v="12100"/>
  </r>
  <r>
    <s v="62204627"/>
    <s v="xzy s.r.o."/>
    <d v="2018-01-25T00:00:00"/>
    <n v="55131"/>
    <s v="CZK"/>
    <x v="0"/>
    <n v="55131"/>
  </r>
  <r>
    <s v="61103135"/>
    <s v="xzy s.r.o."/>
    <d v="2018-01-25T00:00:00"/>
    <n v="46480.21"/>
    <s v="CZK"/>
    <x v="0"/>
    <n v="46480.21"/>
  </r>
  <r>
    <s v="61103223"/>
    <s v="xzy s.r.o."/>
    <d v="2018-01-26T00:00:00"/>
    <n v="61167.88"/>
    <s v="CZK"/>
    <x v="0"/>
    <n v="61167.88"/>
  </r>
  <r>
    <s v="61103222"/>
    <s v="xzy s.r.o."/>
    <d v="2018-01-26T00:00:00"/>
    <n v="17230.400000000001"/>
    <s v="CZK"/>
    <x v="0"/>
    <n v="17230.400000000001"/>
  </r>
  <r>
    <s v="61103147"/>
    <s v="xzy s.r.o."/>
    <d v="2018-01-27T00:00:00"/>
    <n v="12351.68"/>
    <s v="CZK"/>
    <x v="0"/>
    <n v="12351.68"/>
  </r>
  <r>
    <s v="61103146"/>
    <s v="xzy s.r.o."/>
    <d v="2018-01-27T00:00:00"/>
    <n v="3087.92"/>
    <s v="CZK"/>
    <x v="0"/>
    <n v="3087.92"/>
  </r>
  <r>
    <s v="61103073"/>
    <s v="xzy s.r.o."/>
    <d v="2018-01-27T00:00:00"/>
    <n v="49715.72"/>
    <s v="CZK"/>
    <x v="0"/>
    <n v="49715.72"/>
  </r>
  <r>
    <s v="62204465"/>
    <s v="xzy s.r.o."/>
    <d v="2018-01-28T00:00:00"/>
    <n v="38703.449999999997"/>
    <s v="CZK"/>
    <x v="0"/>
    <n v="38703.449999999997"/>
  </r>
  <r>
    <s v="61103081"/>
    <s v="xzy s.r.o."/>
    <d v="2018-01-28T00:00:00"/>
    <n v="38908.800000000003"/>
    <s v="CZK"/>
    <x v="0"/>
    <n v="38908.800000000003"/>
  </r>
  <r>
    <s v="62204599"/>
    <s v="xzy s.r.o."/>
    <d v="2018-01-28T00:00:00"/>
    <n v="72562.13"/>
    <s v="CZK"/>
    <x v="0"/>
    <n v="72562.13"/>
  </r>
  <r>
    <s v="62204598"/>
    <s v="xzy s.r.o."/>
    <d v="2018-01-28T00:00:00"/>
    <n v="52617.68"/>
    <s v="CZK"/>
    <x v="0"/>
    <n v="52617.68"/>
  </r>
  <r>
    <s v="62204601"/>
    <s v="xzy s.r.o."/>
    <d v="2018-01-28T00:00:00"/>
    <n v="80183.179999999993"/>
    <s v="CZK"/>
    <x v="0"/>
    <n v="80183.179999999993"/>
  </r>
  <r>
    <s v="61103078"/>
    <s v="xzy s.r.o."/>
    <d v="2018-01-28T00:00:00"/>
    <n v="94101.7"/>
    <s v="CZK"/>
    <x v="0"/>
    <n v="94101.7"/>
  </r>
  <r>
    <s v="62204600"/>
    <s v="xzy s.r.o."/>
    <d v="2018-01-28T00:00:00"/>
    <n v="155727"/>
    <s v="CZK"/>
    <x v="0"/>
    <n v="155727"/>
  </r>
  <r>
    <s v="62204608"/>
    <s v="xzy s.r.o."/>
    <d v="2018-01-28T00:00:00"/>
    <n v="9438"/>
    <s v="CZK"/>
    <x v="0"/>
    <n v="9438"/>
  </r>
  <r>
    <s v="62204619"/>
    <s v="xzy s.r.o."/>
    <d v="2018-01-28T00:00:00"/>
    <n v="109564.29"/>
    <s v="CZK"/>
    <x v="0"/>
    <n v="109564.29"/>
  </r>
  <r>
    <s v="62204602"/>
    <s v="xzy s.r.o."/>
    <d v="2018-01-28T00:00:00"/>
    <n v="12577.95"/>
    <s v="CZK"/>
    <x v="0"/>
    <n v="12577.95"/>
  </r>
  <r>
    <s v="61103149"/>
    <s v="xzy s.r.o."/>
    <d v="2018-01-28T00:00:00"/>
    <n v="4524.1899999999996"/>
    <s v="CZK"/>
    <x v="0"/>
    <n v="4524.1899999999996"/>
  </r>
  <r>
    <s v="61103150"/>
    <s v="xzy s.r.o."/>
    <d v="2018-01-28T00:00:00"/>
    <n v="4987.62"/>
    <s v="CZK"/>
    <x v="0"/>
    <n v="4987.62"/>
  </r>
  <r>
    <s v="62204603"/>
    <s v="xzy s.r.o."/>
    <d v="2018-01-28T00:00:00"/>
    <n v="773.19"/>
    <s v="CZK"/>
    <x v="0"/>
    <n v="773.19"/>
  </r>
  <r>
    <s v="61103087"/>
    <s v="xzy s.r.o."/>
    <d v="2018-01-28T00:00:00"/>
    <n v="91976.08"/>
    <s v="CZK"/>
    <x v="0"/>
    <n v="91976.08"/>
  </r>
  <r>
    <s v="61103086"/>
    <s v="xzy s.r.o."/>
    <d v="2018-01-28T00:00:00"/>
    <n v="3101703.28"/>
    <s v="CZK"/>
    <x v="0"/>
    <n v="3101703.28"/>
  </r>
  <r>
    <s v="62204616"/>
    <s v="xzy s.r.o."/>
    <d v="2018-01-28T00:00:00"/>
    <n v="14022.69"/>
    <s v="CZK"/>
    <x v="0"/>
    <n v="14022.69"/>
  </r>
  <r>
    <s v="62204596"/>
    <s v="xzy s.r.o."/>
    <d v="2018-01-28T00:00:00"/>
    <n v="9146880.6899999995"/>
    <s v="CZK"/>
    <x v="0"/>
    <n v="9146880.6899999995"/>
  </r>
  <r>
    <s v="62204597"/>
    <s v="xzy s.r.o."/>
    <d v="2018-01-28T00:00:00"/>
    <n v="15790.5"/>
    <s v="CZK"/>
    <x v="0"/>
    <n v="15790.5"/>
  </r>
  <r>
    <s v="61103081"/>
    <s v="xzy s.r.o."/>
    <d v="2018-01-28T00:00:00"/>
    <n v="1441.0666666666668"/>
    <s v="EUR"/>
    <x v="0"/>
    <n v="36458.986666666671"/>
  </r>
  <r>
    <s v="61103087"/>
    <s v="xzy s.r.o."/>
    <d v="2018-01-28T00:00:00"/>
    <n v="3406.5214814814817"/>
    <s v="EUR"/>
    <x v="0"/>
    <n v="86184.993481481491"/>
  </r>
  <r>
    <s v="61103086"/>
    <s v="xzy s.r.o."/>
    <d v="2018-01-28T00:00:00"/>
    <n v="3766.7881481481481"/>
    <s v="EUR"/>
    <x v="0"/>
    <n v="95299.74014814815"/>
  </r>
  <r>
    <s v="62204314"/>
    <s v="xzy s.r.o."/>
    <d v="2018-01-29T00:00:00"/>
    <n v="9948.6200000000008"/>
    <s v="CZK"/>
    <x v="0"/>
    <n v="9948.6200000000008"/>
  </r>
  <r>
    <s v="62204315"/>
    <s v="xzy s.r.o."/>
    <d v="2018-01-29T00:00:00"/>
    <n v="29256.59"/>
    <s v="CZK"/>
    <x v="0"/>
    <n v="29256.59"/>
  </r>
  <r>
    <s v="62204312"/>
    <s v="xzy s.r.o."/>
    <d v="2018-01-29T00:00:00"/>
    <n v="5181.22"/>
    <s v="CZK"/>
    <x v="0"/>
    <n v="5181.22"/>
  </r>
  <r>
    <s v="62204313"/>
    <s v="xzy s.r.o."/>
    <d v="2018-01-29T00:00:00"/>
    <n v="27273.4"/>
    <s v="CZK"/>
    <x v="0"/>
    <n v="27273.4"/>
  </r>
  <r>
    <s v="62204310"/>
    <s v="xzy s.r.o."/>
    <d v="2018-01-29T00:00:00"/>
    <n v="22990"/>
    <s v="CZK"/>
    <x v="0"/>
    <n v="22990"/>
  </r>
  <r>
    <s v="62204311"/>
    <s v="xzy s.r.o."/>
    <d v="2018-01-29T00:00:00"/>
    <n v="5357.88"/>
    <s v="CZK"/>
    <x v="0"/>
    <n v="5357.88"/>
  </r>
  <r>
    <s v="62204308"/>
    <s v="xzy s.r.o."/>
    <d v="2018-01-29T00:00:00"/>
    <n v="14181.2"/>
    <s v="CZK"/>
    <x v="0"/>
    <n v="14181.2"/>
  </r>
  <r>
    <s v="62204309"/>
    <s v="xzy s.r.o."/>
    <d v="2018-01-29T00:00:00"/>
    <n v="8201.3799999999992"/>
    <s v="CZK"/>
    <x v="0"/>
    <n v="8201.3799999999992"/>
  </r>
  <r>
    <s v="62204272"/>
    <s v="xzy s.r.o."/>
    <d v="2018-01-29T00:00:00"/>
    <n v="11070.09"/>
    <s v="CZK"/>
    <x v="0"/>
    <n v="11070.09"/>
  </r>
  <r>
    <s v="62204269"/>
    <s v="xzy s.r.o."/>
    <d v="2018-01-29T00:00:00"/>
    <n v="3155.94"/>
    <s v="CZK"/>
    <x v="0"/>
    <n v="3155.94"/>
  </r>
  <r>
    <s v="62204270"/>
    <s v="xzy s.r.o."/>
    <d v="2018-01-29T00:00:00"/>
    <n v="3132.7"/>
    <s v="CZK"/>
    <x v="0"/>
    <n v="3132.7"/>
  </r>
  <r>
    <s v="62204267"/>
    <s v="xzy s.r.o."/>
    <d v="2018-01-29T00:00:00"/>
    <n v="23522.53"/>
    <s v="CZK"/>
    <x v="0"/>
    <n v="23522.53"/>
  </r>
  <r>
    <s v="62204268"/>
    <s v="xzy s.r.o."/>
    <d v="2018-01-29T00:00:00"/>
    <n v="7715.83"/>
    <s v="CZK"/>
    <x v="0"/>
    <n v="7715.83"/>
  </r>
  <r>
    <s v="62204279"/>
    <s v="xzy s.r.o."/>
    <d v="2018-01-29T00:00:00"/>
    <n v="5373.2"/>
    <s v="CZK"/>
    <x v="0"/>
    <n v="5373.2"/>
  </r>
  <r>
    <s v="62204280"/>
    <s v="xzy s.r.o."/>
    <d v="2018-01-29T00:00:00"/>
    <n v="3377.5"/>
    <s v="CZK"/>
    <x v="0"/>
    <n v="3377.5"/>
  </r>
  <r>
    <s v="62204277"/>
    <s v="xzy s.r.o."/>
    <d v="2018-01-29T00:00:00"/>
    <n v="4814.96"/>
    <s v="CZK"/>
    <x v="0"/>
    <n v="4814.96"/>
  </r>
  <r>
    <s v="62204275"/>
    <s v="xzy s.r.o."/>
    <d v="2018-01-29T00:00:00"/>
    <n v="5097.32"/>
    <s v="CZK"/>
    <x v="0"/>
    <n v="5097.32"/>
  </r>
  <r>
    <s v="62204276"/>
    <s v="xzy s.r.o."/>
    <d v="2018-01-29T00:00:00"/>
    <n v="5988.17"/>
    <s v="CZK"/>
    <x v="0"/>
    <n v="5988.17"/>
  </r>
  <r>
    <s v="62204271"/>
    <s v="xzy s.r.o."/>
    <d v="2018-01-29T00:00:00"/>
    <n v="5890.36"/>
    <s v="CZK"/>
    <x v="0"/>
    <n v="5890.36"/>
  </r>
  <r>
    <s v="62204320"/>
    <s v="xzy s.r.o."/>
    <d v="2018-01-29T00:00:00"/>
    <n v="11874.94"/>
    <s v="CZK"/>
    <x v="0"/>
    <n v="11874.94"/>
  </r>
  <r>
    <s v="62204318"/>
    <s v="xzy s.r.o."/>
    <d v="2018-01-29T00:00:00"/>
    <n v="18828.810000000001"/>
    <s v="CZK"/>
    <x v="0"/>
    <n v="18828.810000000001"/>
  </r>
  <r>
    <s v="62204319"/>
    <s v="xzy s.r.o."/>
    <d v="2018-01-29T00:00:00"/>
    <n v="7054.3"/>
    <s v="CZK"/>
    <x v="0"/>
    <n v="7054.3"/>
  </r>
  <r>
    <s v="62204316"/>
    <s v="xzy s.r.o."/>
    <d v="2018-01-29T00:00:00"/>
    <n v="70968.92"/>
    <s v="CZK"/>
    <x v="0"/>
    <n v="70968.92"/>
  </r>
  <r>
    <s v="62204317"/>
    <s v="xzy s.r.o."/>
    <d v="2018-01-29T00:00:00"/>
    <n v="30493.21"/>
    <s v="CZK"/>
    <x v="0"/>
    <n v="30493.21"/>
  </r>
  <r>
    <s v="61103099"/>
    <s v="xzy s.r.o."/>
    <d v="2018-01-29T00:00:00"/>
    <n v="85113"/>
    <s v="CZK"/>
    <x v="0"/>
    <n v="85113"/>
  </r>
  <r>
    <s v="61103100"/>
    <s v="xzy s.r.o."/>
    <d v="2018-01-29T00:00:00"/>
    <n v="50841"/>
    <s v="CZK"/>
    <x v="0"/>
    <n v="50841"/>
  </r>
  <r>
    <s v="61103098"/>
    <s v="xzy s.r.o."/>
    <d v="2018-01-29T00:00:00"/>
    <n v="403153.53"/>
    <s v="CZK"/>
    <x v="0"/>
    <n v="403153.53"/>
  </r>
  <r>
    <s v="61103129"/>
    <s v="xzy s.r.o."/>
    <d v="2018-01-29T00:00:00"/>
    <n v="763828.38"/>
    <s v="CZK"/>
    <x v="0"/>
    <n v="763828.38"/>
  </r>
  <r>
    <s v="62204332"/>
    <s v="xzy s.r.o."/>
    <d v="2018-01-29T00:00:00"/>
    <n v="18029"/>
    <s v="CZK"/>
    <x v="0"/>
    <n v="18029"/>
  </r>
  <r>
    <s v="61103126"/>
    <s v="xzy s.r.o."/>
    <d v="2018-01-29T00:00:00"/>
    <n v="97272"/>
    <s v="CZK"/>
    <x v="0"/>
    <n v="97272"/>
  </r>
  <r>
    <s v="61103108"/>
    <s v="xzy s.r.o."/>
    <d v="2018-01-29T00:00:00"/>
    <n v="1894323.56"/>
    <s v="CZK"/>
    <x v="0"/>
    <n v="1894323.56"/>
  </r>
  <r>
    <s v="62204272"/>
    <s v="xzy s.r.o."/>
    <d v="2018-01-29T00:00:00"/>
    <n v="410.00333333333333"/>
    <s v="EUR"/>
    <x v="0"/>
    <n v="10373.084333333334"/>
  </r>
  <r>
    <s v="62204269"/>
    <s v="xzy s.r.o."/>
    <d v="2018-01-29T00:00:00"/>
    <n v="116.88666666666667"/>
    <s v="EUR"/>
    <x v="0"/>
    <n v="2957.2326666666668"/>
  </r>
  <r>
    <s v="62204270"/>
    <s v="xzy s.r.o."/>
    <d v="2018-01-29T00:00:00"/>
    <n v="116.02592592592592"/>
    <s v="EUR"/>
    <x v="0"/>
    <n v="2935.4559259259258"/>
  </r>
  <r>
    <s v="62204267"/>
    <s v="xzy s.r.o."/>
    <d v="2018-01-29T00:00:00"/>
    <n v="871.20481481481477"/>
    <s v="EUR"/>
    <x v="0"/>
    <n v="22041.481814814815"/>
  </r>
  <r>
    <s v="62204268"/>
    <s v="xzy s.r.o."/>
    <d v="2018-01-29T00:00:00"/>
    <n v="285.77148148148149"/>
    <s v="EUR"/>
    <x v="0"/>
    <n v="7230.018481481482"/>
  </r>
  <r>
    <s v="62204279"/>
    <s v="xzy s.r.o."/>
    <d v="2018-01-29T00:00:00"/>
    <n v="199.00740740740741"/>
    <s v="EUR"/>
    <x v="0"/>
    <n v="5034.8874074074074"/>
  </r>
  <r>
    <s v="62204280"/>
    <s v="xzy s.r.o."/>
    <d v="2018-01-29T00:00:00"/>
    <n v="125.0925925925926"/>
    <s v="EUR"/>
    <x v="0"/>
    <n v="3164.8425925925926"/>
  </r>
  <r>
    <s v="62204277"/>
    <s v="xzy s.r.o."/>
    <d v="2018-01-29T00:00:00"/>
    <n v="178.33185185185187"/>
    <s v="EUR"/>
    <x v="0"/>
    <n v="4511.7958518518526"/>
  </r>
  <r>
    <s v="62204275"/>
    <s v="xzy s.r.o."/>
    <d v="2018-01-29T00:00:00"/>
    <n v="188.78962962962962"/>
    <s v="EUR"/>
    <x v="0"/>
    <n v="4776.3776296296292"/>
  </r>
  <r>
    <s v="62204276"/>
    <s v="xzy s.r.o."/>
    <d v="2018-01-29T00:00:00"/>
    <n v="221.78407407407408"/>
    <s v="EUR"/>
    <x v="0"/>
    <n v="5611.1370740740749"/>
  </r>
  <r>
    <s v="62204271"/>
    <s v="xzy s.r.o."/>
    <d v="2018-01-29T00:00:00"/>
    <n v="218.16148148148147"/>
    <s v="EUR"/>
    <x v="0"/>
    <n v="5519.4854814814817"/>
  </r>
  <r>
    <s v="61103099"/>
    <s v="xzy s.r.o."/>
    <d v="2018-01-29T00:00:00"/>
    <n v="3152.3333333333335"/>
    <s v="EUR"/>
    <x v="0"/>
    <n v="79754.03333333334"/>
  </r>
  <r>
    <s v="61103100"/>
    <s v="xzy s.r.o."/>
    <d v="2018-01-29T00:00:00"/>
    <n v="1883"/>
    <s v="EUR"/>
    <x v="0"/>
    <n v="47639.9"/>
  </r>
  <r>
    <s v="61103098"/>
    <s v="xzy s.r.o."/>
    <d v="2018-01-29T00:00:00"/>
    <n v="14931.612222222224"/>
    <s v="EUR"/>
    <x v="0"/>
    <n v="377769.78922222229"/>
  </r>
  <r>
    <s v="62204570"/>
    <s v="xzy s.r.o."/>
    <d v="2018-01-30T00:00:00"/>
    <n v="9922"/>
    <s v="CZK"/>
    <x v="0"/>
    <n v="9922"/>
  </r>
  <r>
    <s v="62204525"/>
    <s v="xzy s.r.o."/>
    <d v="2018-01-30T00:00:00"/>
    <n v="31300.28"/>
    <s v="CZK"/>
    <x v="0"/>
    <n v="31300.28"/>
  </r>
  <r>
    <s v="62204578"/>
    <s v="xzy s.r.o."/>
    <d v="2018-01-30T00:00:00"/>
    <n v="38552.14"/>
    <s v="CZK"/>
    <x v="0"/>
    <n v="38552.14"/>
  </r>
  <r>
    <s v="61103234"/>
    <s v="xzy s.r.o."/>
    <d v="2018-01-30T00:00:00"/>
    <n v="805972.28"/>
    <s v="CZK"/>
    <x v="0"/>
    <n v="805972.28"/>
  </r>
  <r>
    <s v="6440126"/>
    <s v="xzy s.r.o."/>
    <d v="2018-01-30T00:00:00"/>
    <n v="185032.95999999999"/>
    <s v="CZK"/>
    <x v="0"/>
    <n v="185032.95999999999"/>
  </r>
  <r>
    <s v="62204518"/>
    <s v="xzy s.r.o."/>
    <d v="2018-01-30T00:00:00"/>
    <n v="5187.84"/>
    <s v="CZK"/>
    <x v="0"/>
    <n v="5187.84"/>
  </r>
  <r>
    <s v="62204538"/>
    <s v="xzy s.r.o."/>
    <d v="2018-01-30T00:00:00"/>
    <n v="12438.8"/>
    <s v="CZK"/>
    <x v="0"/>
    <n v="12438.8"/>
  </r>
  <r>
    <s v="62204403"/>
    <s v="xzy s.r.o."/>
    <d v="2018-01-30T00:00:00"/>
    <n v="35261.82"/>
    <s v="CZK"/>
    <x v="0"/>
    <n v="35261.82"/>
  </r>
  <r>
    <s v="62204519"/>
    <s v="xzy s.r.o."/>
    <d v="2018-01-30T00:00:00"/>
    <n v="5295.92"/>
    <s v="CZK"/>
    <x v="0"/>
    <n v="5295.92"/>
  </r>
  <r>
    <s v="62204568"/>
    <s v="xzy s.r.o."/>
    <d v="2018-01-30T00:00:00"/>
    <n v="25773"/>
    <s v="CZK"/>
    <x v="0"/>
    <n v="25773"/>
  </r>
  <r>
    <s v="62204576"/>
    <s v="xzy s.r.o."/>
    <d v="2018-01-30T00:00:00"/>
    <n v="7025.2"/>
    <s v="CZK"/>
    <x v="0"/>
    <n v="7025.2"/>
  </r>
  <r>
    <s v="62204580"/>
    <s v="xzy s.r.o."/>
    <d v="2018-01-30T00:00:00"/>
    <n v="114429.7"/>
    <s v="CZK"/>
    <x v="0"/>
    <n v="114429.7"/>
  </r>
  <r>
    <s v="62204537"/>
    <s v="xzy s.r.o."/>
    <d v="2018-01-30T00:00:00"/>
    <n v="15282.3"/>
    <s v="CZK"/>
    <x v="0"/>
    <n v="15282.3"/>
  </r>
  <r>
    <s v="61103238"/>
    <s v="xzy s.r.o."/>
    <d v="2018-01-30T00:00:00"/>
    <n v="4379"/>
    <s v="CZK"/>
    <x v="0"/>
    <n v="4379"/>
  </r>
  <r>
    <s v="61103241"/>
    <s v="xzy s.r.o."/>
    <d v="2018-01-30T00:00:00"/>
    <n v="4379"/>
    <s v="CZK"/>
    <x v="0"/>
    <n v="4379"/>
  </r>
  <r>
    <s v="61103243"/>
    <s v="xzy s.r.o."/>
    <d v="2018-01-30T00:00:00"/>
    <n v="4379"/>
    <s v="CZK"/>
    <x v="0"/>
    <n v="4379"/>
  </r>
  <r>
    <s v="62204575"/>
    <s v="xzy s.r.o."/>
    <d v="2018-01-30T00:00:00"/>
    <n v="32101.3"/>
    <s v="CZK"/>
    <x v="0"/>
    <n v="32101.3"/>
  </r>
  <r>
    <s v="62204167"/>
    <s v="xzy s.r.o."/>
    <d v="2018-01-30T00:00:00"/>
    <n v="73209.84"/>
    <s v="CZK"/>
    <x v="0"/>
    <n v="73209.84"/>
  </r>
  <r>
    <s v="61103232"/>
    <s v="xzy s.r.o."/>
    <d v="2018-01-30T00:00:00"/>
    <n v="24810.84"/>
    <s v="CZK"/>
    <x v="0"/>
    <n v="24810.84"/>
  </r>
  <r>
    <s v="62204521"/>
    <s v="xzy s.r.o."/>
    <d v="2018-01-30T00:00:00"/>
    <n v="6630.8"/>
    <s v="CZK"/>
    <x v="0"/>
    <n v="6630.8"/>
  </r>
  <r>
    <s v="61103225"/>
    <s v="xzy s.r.o."/>
    <d v="2018-01-30T00:00:00"/>
    <n v="41960.38"/>
    <s v="CZK"/>
    <x v="0"/>
    <n v="41960.38"/>
  </r>
  <r>
    <s v="62204281"/>
    <s v="xzy s.r.o."/>
    <d v="2018-01-30T00:00:00"/>
    <n v="7901.19"/>
    <s v="CZK"/>
    <x v="0"/>
    <n v="7901.19"/>
  </r>
  <r>
    <s v="62204634"/>
    <s v="xzy s.r.o."/>
    <d v="2018-01-30T00:00:00"/>
    <n v="22498.31"/>
    <s v="CZK"/>
    <x v="0"/>
    <n v="22498.31"/>
  </r>
  <r>
    <s v="61103278"/>
    <s v="xzy s.r.o."/>
    <d v="2018-01-30T00:00:00"/>
    <n v="1349875.97"/>
    <s v="CZK"/>
    <x v="0"/>
    <n v="1349875.97"/>
  </r>
  <r>
    <s v="62204376"/>
    <s v="xzy s.r.o."/>
    <d v="2018-01-30T00:00:00"/>
    <n v="108080"/>
    <s v="CZK"/>
    <x v="0"/>
    <n v="108080"/>
  </r>
  <r>
    <s v="62204546"/>
    <s v="xzy s.r.o."/>
    <d v="2018-01-30T00:00:00"/>
    <n v="94924.5"/>
    <s v="CZK"/>
    <x v="0"/>
    <n v="94924.5"/>
  </r>
  <r>
    <s v="61103266"/>
    <s v="xzy s.r.o."/>
    <d v="2018-01-30T00:00:00"/>
    <n v="346516.17"/>
    <s v="CZK"/>
    <x v="0"/>
    <n v="346516.17"/>
  </r>
  <r>
    <s v="61103239"/>
    <s v="xzy s.r.o."/>
    <d v="2018-01-30T00:00:00"/>
    <n v="4379"/>
    <s v="CZK"/>
    <x v="0"/>
    <n v="4379"/>
  </r>
  <r>
    <s v="61103240"/>
    <s v="xzy s.r.o."/>
    <d v="2018-01-30T00:00:00"/>
    <n v="4379"/>
    <s v="CZK"/>
    <x v="0"/>
    <n v="4379"/>
  </r>
  <r>
    <s v="61103245"/>
    <s v="xzy s.r.o."/>
    <d v="2018-01-30T00:00:00"/>
    <n v="8758"/>
    <s v="CZK"/>
    <x v="0"/>
    <n v="8758"/>
  </r>
  <r>
    <s v="62204524"/>
    <s v="xzy s.r.o."/>
    <d v="2018-01-30T00:00:00"/>
    <n v="45934.02"/>
    <s v="CZK"/>
    <x v="0"/>
    <n v="45934.02"/>
  </r>
  <r>
    <s v="61103229"/>
    <s v="xzy s.r.o."/>
    <d v="2018-01-30T00:00:00"/>
    <n v="41957.96"/>
    <s v="CZK"/>
    <x v="0"/>
    <n v="41957.96"/>
  </r>
  <r>
    <s v="61103267"/>
    <s v="xzy s.r.o."/>
    <d v="2018-01-30T00:00:00"/>
    <n v="22493.9"/>
    <s v="CZK"/>
    <x v="0"/>
    <n v="22493.9"/>
  </r>
  <r>
    <s v="61103268"/>
    <s v="xzy s.r.o."/>
    <d v="2018-01-30T00:00:00"/>
    <n v="1022.45"/>
    <s v="CZK"/>
    <x v="0"/>
    <n v="1022.45"/>
  </r>
  <r>
    <s v="61103269"/>
    <s v="xzy s.r.o."/>
    <d v="2018-01-30T00:00:00"/>
    <n v="2044.9"/>
    <s v="CZK"/>
    <x v="0"/>
    <n v="2044.9"/>
  </r>
  <r>
    <s v="61103270"/>
    <s v="xzy s.r.o."/>
    <d v="2018-01-30T00:00:00"/>
    <n v="1022.45"/>
    <s v="CZK"/>
    <x v="0"/>
    <n v="1022.45"/>
  </r>
  <r>
    <s v="61103276"/>
    <s v="xzy s.r.o."/>
    <d v="2018-01-30T00:00:00"/>
    <n v="587057.06000000006"/>
    <s v="CZK"/>
    <x v="0"/>
    <n v="587057.06000000006"/>
  </r>
  <r>
    <s v="61103280"/>
    <s v="xzy s.r.o."/>
    <d v="2018-01-30T00:00:00"/>
    <n v="114429.7"/>
    <s v="CZK"/>
    <x v="0"/>
    <n v="114429.7"/>
  </r>
  <r>
    <s v="62204523"/>
    <s v="xzy s.r.o."/>
    <d v="2018-01-30T00:00:00"/>
    <n v="18150"/>
    <s v="CZK"/>
    <x v="0"/>
    <n v="18150"/>
  </r>
  <r>
    <s v="62204566"/>
    <s v="xzy s.r.o."/>
    <d v="2018-01-30T00:00:00"/>
    <n v="160142.29"/>
    <s v="CZK"/>
    <x v="0"/>
    <n v="160142.29"/>
  </r>
  <r>
    <s v="62204556"/>
    <s v="xzy s.r.o."/>
    <d v="2018-01-30T00:00:00"/>
    <n v="15705.8"/>
    <s v="CZK"/>
    <x v="0"/>
    <n v="15705.8"/>
  </r>
  <r>
    <s v="62204365"/>
    <s v="xzy s.r.o."/>
    <d v="2018-01-30T00:00:00"/>
    <n v="71390"/>
    <s v="CZK"/>
    <x v="0"/>
    <n v="71390"/>
  </r>
  <r>
    <s v="61103251"/>
    <s v="xzy s.r.o."/>
    <d v="2018-01-30T00:00:00"/>
    <n v="16930.32"/>
    <s v="CZK"/>
    <x v="0"/>
    <n v="16930.32"/>
  </r>
  <r>
    <s v="62204384"/>
    <s v="xzy s.r.o."/>
    <d v="2018-01-30T00:00:00"/>
    <n v="165111.10999999999"/>
    <s v="CZK"/>
    <x v="0"/>
    <n v="165111.10999999999"/>
  </r>
  <r>
    <s v="61103265"/>
    <s v="xzy s.r.o."/>
    <d v="2018-01-30T00:00:00"/>
    <n v="9251.08"/>
    <s v="CZK"/>
    <x v="0"/>
    <n v="9251.08"/>
  </r>
  <r>
    <s v="62204307"/>
    <s v="xzy s.r.o."/>
    <d v="2018-01-30T00:00:00"/>
    <n v="24199.98"/>
    <s v="CZK"/>
    <x v="0"/>
    <n v="24199.98"/>
  </r>
  <r>
    <s v="62204343"/>
    <s v="xzy s.r.o."/>
    <d v="2018-01-30T00:00:00"/>
    <n v="18476.7"/>
    <s v="CZK"/>
    <x v="0"/>
    <n v="18476.7"/>
  </r>
  <r>
    <s v="62204398"/>
    <s v="xzy s.r.o."/>
    <d v="2018-01-30T00:00:00"/>
    <n v="72499.570000000007"/>
    <s v="CZK"/>
    <x v="0"/>
    <n v="72499.570000000007"/>
  </r>
  <r>
    <s v="62204399"/>
    <s v="xzy s.r.o."/>
    <d v="2018-01-30T00:00:00"/>
    <n v="29896.68"/>
    <s v="CZK"/>
    <x v="0"/>
    <n v="29896.68"/>
  </r>
  <r>
    <s v="62204569"/>
    <s v="xzy s.r.o."/>
    <d v="2018-01-30T00:00:00"/>
    <n v="18956.669999999998"/>
    <s v="CZK"/>
    <x v="0"/>
    <n v="18956.669999999998"/>
  </r>
  <r>
    <s v="61103263"/>
    <s v="xzy s.r.o."/>
    <d v="2018-01-30T00:00:00"/>
    <n v="55257.07"/>
    <s v="CZK"/>
    <x v="0"/>
    <n v="55257.07"/>
  </r>
  <r>
    <s v="61103264"/>
    <s v="xzy s.r.o."/>
    <d v="2018-01-30T00:00:00"/>
    <n v="19616.7"/>
    <s v="CZK"/>
    <x v="0"/>
    <n v="19616.7"/>
  </r>
  <r>
    <s v="62204529"/>
    <s v="xzy s.r.o."/>
    <d v="2018-01-30T00:00:00"/>
    <n v="30068.5"/>
    <s v="CZK"/>
    <x v="0"/>
    <n v="30068.5"/>
  </r>
  <r>
    <s v="62204530"/>
    <s v="xzy s.r.o."/>
    <d v="2018-01-30T00:00:00"/>
    <n v="11761.2"/>
    <s v="CZK"/>
    <x v="0"/>
    <n v="11761.2"/>
  </r>
  <r>
    <s v="61103255"/>
    <s v="xzy s.r.o."/>
    <d v="2018-01-30T00:00:00"/>
    <n v="90056.67"/>
    <s v="CZK"/>
    <x v="0"/>
    <n v="90056.67"/>
  </r>
  <r>
    <s v="62204540"/>
    <s v="xzy s.r.o."/>
    <d v="2018-01-30T00:00:00"/>
    <n v="14233.23"/>
    <s v="CZK"/>
    <x v="0"/>
    <n v="14233.23"/>
  </r>
  <r>
    <s v="62204552"/>
    <s v="xzy s.r.o."/>
    <d v="2018-01-30T00:00:00"/>
    <n v="2117.5"/>
    <s v="CZK"/>
    <x v="0"/>
    <n v="2117.5"/>
  </r>
  <r>
    <s v="61103096"/>
    <s v="xzy s.r.o."/>
    <d v="2018-01-30T00:00:00"/>
    <n v="5285.28"/>
    <s v="CZK"/>
    <x v="0"/>
    <n v="5285.28"/>
  </r>
  <r>
    <s v="61103095"/>
    <s v="xzy s.r.o."/>
    <d v="2018-01-30T00:00:00"/>
    <n v="5173.96"/>
    <s v="CZK"/>
    <x v="0"/>
    <n v="5173.96"/>
  </r>
  <r>
    <s v="62204532"/>
    <s v="xzy s.r.o."/>
    <d v="2018-01-30T00:00:00"/>
    <n v="44413.05"/>
    <s v="CZK"/>
    <x v="0"/>
    <n v="44413.05"/>
  </r>
  <r>
    <s v="61103254"/>
    <s v="xzy s.r.o."/>
    <d v="2018-01-30T00:00:00"/>
    <n v="5205.42"/>
    <s v="CZK"/>
    <x v="0"/>
    <n v="5205.42"/>
  </r>
  <r>
    <s v="62204528"/>
    <s v="xzy s.r.o."/>
    <d v="2018-01-30T00:00:00"/>
    <n v="9135.5"/>
    <s v="CZK"/>
    <x v="0"/>
    <n v="9135.5"/>
  </r>
  <r>
    <s v="62204520"/>
    <s v="xzy s.r.o."/>
    <d v="2018-01-30T00:00:00"/>
    <n v="15543.66"/>
    <s v="CZK"/>
    <x v="0"/>
    <n v="15543.66"/>
  </r>
  <r>
    <s v="61103230"/>
    <s v="xzy s.r.o."/>
    <d v="2018-01-30T00:00:00"/>
    <n v="27135.46"/>
    <s v="CZK"/>
    <x v="0"/>
    <n v="27135.46"/>
  </r>
  <r>
    <s v="61103253"/>
    <s v="xzy s.r.o."/>
    <d v="2018-01-30T00:00:00"/>
    <n v="27135.46"/>
    <s v="CZK"/>
    <x v="0"/>
    <n v="27135.46"/>
  </r>
  <r>
    <s v="61103235"/>
    <s v="xzy s.r.o."/>
    <d v="2018-01-30T00:00:00"/>
    <n v="7289.04"/>
    <s v="CZK"/>
    <x v="0"/>
    <n v="7289.04"/>
  </r>
  <r>
    <s v="62204561"/>
    <s v="xzy s.r.o."/>
    <d v="2018-01-30T00:00:00"/>
    <n v="18902.919999999998"/>
    <s v="CZK"/>
    <x v="0"/>
    <n v="18902.919999999998"/>
  </r>
  <r>
    <s v="62204562"/>
    <s v="xzy s.r.o."/>
    <d v="2018-01-30T00:00:00"/>
    <n v="7520.15"/>
    <s v="CZK"/>
    <x v="0"/>
    <n v="7520.15"/>
  </r>
  <r>
    <s v="62204559"/>
    <s v="xzy s.r.o."/>
    <d v="2018-01-30T00:00:00"/>
    <n v="2046412.5"/>
    <s v="CZK"/>
    <x v="0"/>
    <n v="2046412.5"/>
  </r>
  <r>
    <s v="62204560"/>
    <s v="xzy s.r.o."/>
    <d v="2018-01-30T00:00:00"/>
    <n v="1173942"/>
    <s v="CZK"/>
    <x v="0"/>
    <n v="1173942"/>
  </r>
  <r>
    <s v="62204558"/>
    <s v="xzy s.r.o."/>
    <d v="2018-01-30T00:00:00"/>
    <n v="1351165.86"/>
    <s v="CZK"/>
    <x v="0"/>
    <n v="1351165.86"/>
  </r>
  <r>
    <s v="62204535"/>
    <s v="xzy s.r.o."/>
    <d v="2018-01-30T00:00:00"/>
    <n v="6606.6"/>
    <s v="CZK"/>
    <x v="0"/>
    <n v="6606.6"/>
  </r>
  <r>
    <s v="62204536"/>
    <s v="xzy s.r.o."/>
    <d v="2018-01-30T00:00:00"/>
    <n v="12055.23"/>
    <s v="CZK"/>
    <x v="0"/>
    <n v="12055.23"/>
  </r>
  <r>
    <s v="62204533"/>
    <s v="xzy s.r.o."/>
    <d v="2018-01-30T00:00:00"/>
    <n v="50319.06"/>
    <s v="CZK"/>
    <x v="0"/>
    <n v="50319.06"/>
  </r>
  <r>
    <s v="62204534"/>
    <s v="xzy s.r.o."/>
    <d v="2018-01-30T00:00:00"/>
    <n v="15399.67"/>
    <s v="CZK"/>
    <x v="0"/>
    <n v="15399.67"/>
  </r>
  <r>
    <s v="62204567"/>
    <s v="xzy s.r.o."/>
    <d v="2018-01-30T00:00:00"/>
    <n v="715110"/>
    <s v="CZK"/>
    <x v="0"/>
    <n v="715110"/>
  </r>
  <r>
    <s v="61103279"/>
    <s v="xzy s.r.o."/>
    <d v="2018-01-30T00:00:00"/>
    <n v="93997.18"/>
    <s v="CZK"/>
    <x v="0"/>
    <n v="93997.18"/>
  </r>
  <r>
    <s v="61103259"/>
    <s v="xzy s.r.o."/>
    <d v="2018-01-30T00:00:00"/>
    <n v="12581.58"/>
    <s v="CZK"/>
    <x v="0"/>
    <n v="12581.58"/>
  </r>
  <r>
    <s v="6440126"/>
    <s v="xzy s.r.o."/>
    <d v="2018-01-30T00:00:00"/>
    <n v="6853.0725925925926"/>
    <s v="EUR"/>
    <x v="0"/>
    <n v="173382.73659259258"/>
  </r>
  <r>
    <s v="62204281"/>
    <s v="xzy s.r.o."/>
    <d v="2018-01-30T00:00:00"/>
    <n v="292.63666666666666"/>
    <s v="EUR"/>
    <x v="0"/>
    <n v="7403.7076666666662"/>
  </r>
  <r>
    <s v="61103168"/>
    <s v="xzy s.r.o."/>
    <d v="2018-02-01T00:00:00"/>
    <n v="12780.02"/>
    <s v="CZK"/>
    <x v="1"/>
    <n v="12780.02"/>
  </r>
  <r>
    <s v="61103186"/>
    <s v="xzy s.r.o."/>
    <d v="2018-02-02T00:00:00"/>
    <n v="9975.24"/>
    <s v="CZK"/>
    <x v="1"/>
    <n v="9975.24"/>
  </r>
  <r>
    <s v="62204581"/>
    <s v="xzy s.r.o."/>
    <d v="2018-02-02T00:00:00"/>
    <n v="18089.5"/>
    <s v="CZK"/>
    <x v="1"/>
    <n v="18089.5"/>
  </r>
  <r>
    <s v="61103224"/>
    <s v="xzy s.r.o."/>
    <d v="2018-02-02T00:00:00"/>
    <n v="144118.26"/>
    <s v="CZK"/>
    <x v="1"/>
    <n v="144118.26"/>
  </r>
  <r>
    <s v="62204461"/>
    <s v="xzy s.r.o."/>
    <d v="2018-02-02T00:00:00"/>
    <n v="5486.14"/>
    <s v="CZK"/>
    <x v="1"/>
    <n v="5486.14"/>
  </r>
  <r>
    <s v="62204454"/>
    <s v="xzy s.r.o."/>
    <d v="2018-02-02T00:00:00"/>
    <n v="12294.1"/>
    <s v="CZK"/>
    <x v="1"/>
    <n v="12294.1"/>
  </r>
  <r>
    <s v="62204455"/>
    <s v="xzy s.r.o."/>
    <d v="2018-02-02T00:00:00"/>
    <n v="2674.98"/>
    <s v="CZK"/>
    <x v="1"/>
    <n v="2674.98"/>
  </r>
  <r>
    <s v="62204459"/>
    <s v="xzy s.r.o."/>
    <d v="2018-02-02T00:00:00"/>
    <n v="102109.39"/>
    <s v="CZK"/>
    <x v="1"/>
    <n v="102109.39"/>
  </r>
  <r>
    <s v="62204457"/>
    <s v="xzy s.r.o."/>
    <d v="2018-02-02T00:00:00"/>
    <n v="3134.32"/>
    <s v="CZK"/>
    <x v="1"/>
    <n v="3134.32"/>
  </r>
  <r>
    <s v="62204458"/>
    <s v="xzy s.r.o."/>
    <d v="2018-02-02T00:00:00"/>
    <n v="4503.6899999999996"/>
    <s v="CZK"/>
    <x v="1"/>
    <n v="4503.6899999999996"/>
  </r>
  <r>
    <s v="62204456"/>
    <s v="xzy s.r.o."/>
    <d v="2018-02-02T00:00:00"/>
    <n v="3188.09"/>
    <s v="CZK"/>
    <x v="1"/>
    <n v="3188.09"/>
  </r>
  <r>
    <s v="62204455"/>
    <s v="xzy s.r.o."/>
    <d v="2018-02-02T00:00:00"/>
    <n v="99.073333333333338"/>
    <s v="EUR"/>
    <x v="1"/>
    <n v="2506.5553333333337"/>
  </r>
  <r>
    <s v="62204459"/>
    <s v="xzy s.r.o."/>
    <d v="2018-02-02T00:00:00"/>
    <n v="3781.8292592592593"/>
    <s v="EUR"/>
    <x v="1"/>
    <n v="95680.280259259263"/>
  </r>
  <r>
    <s v="62204457"/>
    <s v="xzy s.r.o."/>
    <d v="2018-02-02T00:00:00"/>
    <n v="116.08592592592593"/>
    <s v="EUR"/>
    <x v="1"/>
    <n v="2936.9739259259263"/>
  </r>
  <r>
    <s v="62204458"/>
    <s v="xzy s.r.o."/>
    <d v="2018-02-02T00:00:00"/>
    <n v="166.80333333333331"/>
    <s v="EUR"/>
    <x v="1"/>
    <n v="4220.1243333333332"/>
  </r>
  <r>
    <s v="62204456"/>
    <s v="xzy s.r.o."/>
    <d v="2018-02-02T00:00:00"/>
    <n v="118.07740740740741"/>
    <s v="EUR"/>
    <x v="1"/>
    <n v="2987.3584074074074"/>
  </r>
  <r>
    <s v="61103198"/>
    <s v="xzy s.r.o."/>
    <d v="2018-02-04T00:00:00"/>
    <n v="21615.439999999999"/>
    <s v="CZK"/>
    <x v="1"/>
    <n v="21615.439999999999"/>
  </r>
  <r>
    <s v="61103199"/>
    <s v="xzy s.r.o."/>
    <d v="2018-02-04T00:00:00"/>
    <n v="3087.92"/>
    <s v="CZK"/>
    <x v="1"/>
    <n v="3087.92"/>
  </r>
  <r>
    <s v="62204544"/>
    <s v="xzy s.r.o."/>
    <d v="2018-02-05T00:00:00"/>
    <n v="168190"/>
    <s v="CZK"/>
    <x v="1"/>
    <n v="168190"/>
  </r>
  <r>
    <s v="62204551"/>
    <s v="xzy s.r.o."/>
    <d v="2018-02-05T00:00:00"/>
    <n v="68824.800000000003"/>
    <s v="CZK"/>
    <x v="1"/>
    <n v="68824.800000000003"/>
  </r>
  <r>
    <s v="62204453"/>
    <s v="xzy s.r.o."/>
    <d v="2018-02-05T00:00:00"/>
    <n v="99167.97"/>
    <s v="CZK"/>
    <x v="1"/>
    <n v="99167.97"/>
  </r>
  <r>
    <s v="62204526"/>
    <s v="xzy s.r.o."/>
    <d v="2018-02-05T00:00:00"/>
    <n v="17133.599999999999"/>
    <s v="CZK"/>
    <x v="1"/>
    <n v="17133.599999999999"/>
  </r>
  <r>
    <s v="62204591"/>
    <s v="xzy s.r.o."/>
    <d v="2018-02-07T00:00:00"/>
    <n v="3025"/>
    <s v="CZK"/>
    <x v="1"/>
    <n v="3025"/>
  </r>
  <r>
    <s v="62204593"/>
    <s v="xzy s.r.o."/>
    <d v="2018-02-07T00:00:00"/>
    <n v="28919"/>
    <s v="CZK"/>
    <x v="1"/>
    <n v="28919"/>
  </r>
  <r>
    <s v="61103284"/>
    <s v="xzy s.r.o."/>
    <d v="2018-02-07T00:00:00"/>
    <n v="12408.55"/>
    <s v="CZK"/>
    <x v="1"/>
    <n v="12408.55"/>
  </r>
  <r>
    <s v="61103285"/>
    <s v="xzy s.r.o."/>
    <d v="2018-02-07T00:00:00"/>
    <n v="2606.34"/>
    <s v="CZK"/>
    <x v="1"/>
    <n v="2606.34"/>
  </r>
  <r>
    <s v="61103286"/>
    <s v="xzy s.r.o."/>
    <d v="2018-02-07T00:00:00"/>
    <n v="4963.42"/>
    <s v="CZK"/>
    <x v="1"/>
    <n v="4963.42"/>
  </r>
  <r>
    <s v="61103287"/>
    <s v="xzy s.r.o."/>
    <d v="2018-02-07T00:00:00"/>
    <n v="25598.76"/>
    <s v="CZK"/>
    <x v="1"/>
    <n v="25598.76"/>
  </r>
  <r>
    <s v="62204609"/>
    <s v="xzy s.r.o."/>
    <d v="2018-02-07T00:00:00"/>
    <n v="15481.95"/>
    <s v="CZK"/>
    <x v="1"/>
    <n v="15481.95"/>
  </r>
  <r>
    <s v="62204586"/>
    <s v="xzy s.r.o."/>
    <d v="2018-02-07T00:00:00"/>
    <n v="18588.02"/>
    <s v="CZK"/>
    <x v="1"/>
    <n v="18588.02"/>
  </r>
  <r>
    <s v="62204604"/>
    <s v="xzy s.r.o."/>
    <d v="2018-02-07T00:00:00"/>
    <n v="33323.4"/>
    <s v="CZK"/>
    <x v="1"/>
    <n v="33323.4"/>
  </r>
  <r>
    <s v="61103288"/>
    <s v="xzy s.r.o."/>
    <d v="2018-02-07T00:00:00"/>
    <n v="22176.880000000001"/>
    <s v="CZK"/>
    <x v="1"/>
    <n v="22176.880000000001"/>
  </r>
  <r>
    <s v="62204630"/>
    <s v="xzy s.r.o."/>
    <d v="2018-02-08T00:00:00"/>
    <n v="56233.62"/>
    <s v="CZK"/>
    <x v="1"/>
    <n v="56233.62"/>
  </r>
  <r>
    <s v="62204631"/>
    <s v="xzy s.r.o."/>
    <d v="2018-02-08T00:00:00"/>
    <n v="102835.53"/>
    <s v="CZK"/>
    <x v="1"/>
    <n v="102835.53"/>
  </r>
  <r>
    <s v="62204622"/>
    <s v="xzy s.r.o."/>
    <d v="2018-02-08T00:00:00"/>
    <n v="27225"/>
    <s v="CZK"/>
    <x v="1"/>
    <n v="27225"/>
  </r>
  <r>
    <s v="61102990"/>
    <s v="xzy s.r.o."/>
    <d v="2018-02-08T00:00:00"/>
    <n v="4060.76"/>
    <s v="CZK"/>
    <x v="1"/>
    <n v="4060.76"/>
  </r>
  <r>
    <s v="61103303"/>
    <s v="xzy s.r.o."/>
    <d v="2018-02-08T00:00:00"/>
    <n v="26051.3"/>
    <s v="CZK"/>
    <x v="1"/>
    <n v="26051.3"/>
  </r>
  <r>
    <s v="62204623"/>
    <s v="xzy s.r.o."/>
    <d v="2018-02-08T00:00:00"/>
    <n v="27225"/>
    <s v="CZK"/>
    <x v="1"/>
    <n v="27225"/>
  </r>
  <r>
    <s v="61103304"/>
    <s v="xzy s.r.o."/>
    <d v="2018-02-08T00:00:00"/>
    <n v="1022.45"/>
    <s v="CZK"/>
    <x v="1"/>
    <n v="1022.45"/>
  </r>
  <r>
    <s v="61103305"/>
    <s v="xzy s.r.o."/>
    <d v="2018-02-08T00:00:00"/>
    <n v="3067.35"/>
    <s v="CZK"/>
    <x v="1"/>
    <n v="3067.35"/>
  </r>
  <r>
    <s v="61103306"/>
    <s v="xzy s.r.o."/>
    <d v="2018-02-08T00:00:00"/>
    <n v="3067.35"/>
    <s v="CZK"/>
    <x v="1"/>
    <n v="3067.35"/>
  </r>
  <r>
    <s v="61103307"/>
    <s v="xzy s.r.o."/>
    <d v="2018-02-08T00:00:00"/>
    <n v="1022.45"/>
    <s v="CZK"/>
    <x v="1"/>
    <n v="1022.45"/>
  </r>
  <r>
    <s v="61103292"/>
    <s v="xzy s.r.o."/>
    <d v="2018-02-08T00:00:00"/>
    <n v="10623.8"/>
    <s v="CZK"/>
    <x v="1"/>
    <n v="10623.8"/>
  </r>
  <r>
    <s v="61103293"/>
    <s v="xzy s.r.o."/>
    <d v="2018-02-08T00:00:00"/>
    <n v="10623.8"/>
    <s v="CZK"/>
    <x v="1"/>
    <n v="10623.8"/>
  </r>
  <r>
    <s v="61103294"/>
    <s v="xzy s.r.o."/>
    <d v="2018-02-08T00:00:00"/>
    <n v="5311.9"/>
    <s v="CZK"/>
    <x v="1"/>
    <n v="5311.9"/>
  </r>
  <r>
    <s v="61103202"/>
    <s v="xzy s.r.o."/>
    <d v="2018-02-08T00:00:00"/>
    <n v="25013.119999999999"/>
    <s v="CZK"/>
    <x v="1"/>
    <n v="25013.119999999999"/>
  </r>
  <r>
    <s v="61103295"/>
    <s v="xzy s.r.o."/>
    <d v="2018-02-08T00:00:00"/>
    <n v="6157.69"/>
    <s v="CZK"/>
    <x v="1"/>
    <n v="6157.69"/>
  </r>
  <r>
    <s v="62204621"/>
    <s v="xzy s.r.o."/>
    <d v="2018-02-08T00:00:00"/>
    <n v="41140"/>
    <s v="CZK"/>
    <x v="1"/>
    <n v="41140"/>
  </r>
  <r>
    <s v="62204626"/>
    <s v="xzy s.r.o."/>
    <d v="2018-02-08T00:00:00"/>
    <n v="8307.86"/>
    <s v="CZK"/>
    <x v="1"/>
    <n v="8307.86"/>
  </r>
  <r>
    <s v="62204618"/>
    <s v="xzy s.r.o."/>
    <d v="2018-02-08T00:00:00"/>
    <n v="24200"/>
    <s v="CZK"/>
    <x v="1"/>
    <n v="24200"/>
  </r>
  <r>
    <s v="62204625"/>
    <s v="xzy s.r.o."/>
    <d v="2018-02-08T00:00:00"/>
    <n v="21780"/>
    <s v="CZK"/>
    <x v="1"/>
    <n v="21780"/>
  </r>
  <r>
    <s v="61103226"/>
    <s v="xzy s.r.o."/>
    <d v="2018-02-09T00:00:00"/>
    <n v="3607222.96"/>
    <s v="CZK"/>
    <x v="1"/>
    <n v="3607222.96"/>
  </r>
  <r>
    <s v="61103131"/>
    <s v="xzy s.r.o."/>
    <d v="2018-02-09T00:00:00"/>
    <n v="15282.3"/>
    <s v="CZK"/>
    <x v="1"/>
    <n v="15282.3"/>
  </r>
  <r>
    <s v="62204396"/>
    <s v="xzy s.r.o."/>
    <d v="2018-02-09T00:00:00"/>
    <n v="29097.84"/>
    <s v="CZK"/>
    <x v="1"/>
    <n v="29097.84"/>
  </r>
  <r>
    <s v="61103155"/>
    <s v="xzy s.r.o."/>
    <d v="2018-02-13T00:00:00"/>
    <n v="1972.3"/>
    <s v="CZK"/>
    <x v="1"/>
    <n v="1972.3"/>
  </r>
  <r>
    <s v="61103152"/>
    <s v="xzy s.r.o."/>
    <d v="2018-02-13T00:00:00"/>
    <n v="13915.3"/>
    <s v="CZK"/>
    <x v="1"/>
    <n v="13915.3"/>
  </r>
  <r>
    <s v="61103153"/>
    <s v="xzy s.r.o."/>
    <d v="2018-02-13T00:00:00"/>
    <n v="810.6"/>
    <s v="CZK"/>
    <x v="1"/>
    <n v="810.6"/>
  </r>
  <r>
    <s v="61103152"/>
    <s v="xzy s.r.o."/>
    <d v="2018-02-13T00:00:00"/>
    <n v="515.3814814814815"/>
    <s v="EUR"/>
    <x v="1"/>
    <n v="13039.151481481482"/>
  </r>
  <r>
    <s v="61103231"/>
    <s v="xzy s.r.o."/>
    <d v="2018-02-14T00:00:00"/>
    <n v="5298.59"/>
    <s v="CZK"/>
    <x v="1"/>
    <n v="5298.59"/>
  </r>
  <r>
    <s v="61103233"/>
    <s v="xzy s.r.o."/>
    <d v="2018-02-14T00:00:00"/>
    <n v="5298.59"/>
    <s v="CZK"/>
    <x v="1"/>
    <n v="5298.59"/>
  </r>
  <r>
    <s v="61103248"/>
    <s v="xzy s.r.o."/>
    <d v="2018-02-14T00:00:00"/>
    <n v="5298.59"/>
    <s v="CZK"/>
    <x v="1"/>
    <n v="5298.59"/>
  </r>
  <r>
    <s v="61103250"/>
    <s v="xzy s.r.o."/>
    <d v="2018-02-14T00:00:00"/>
    <n v="5298.59"/>
    <s v="CZK"/>
    <x v="1"/>
    <n v="5298.59"/>
  </r>
  <r>
    <s v="61103252"/>
    <s v="xzy s.r.o."/>
    <d v="2018-02-14T00:00:00"/>
    <n v="5298.59"/>
    <s v="CZK"/>
    <x v="1"/>
    <n v="5298.59"/>
  </r>
  <r>
    <s v="62204574"/>
    <s v="xzy s.r.o."/>
    <d v="2018-02-14T00:00:00"/>
    <n v="30129"/>
    <s v="CZK"/>
    <x v="1"/>
    <n v="30129"/>
  </r>
  <r>
    <s v="61103249"/>
    <s v="xzy s.r.o."/>
    <d v="2018-02-15T00:00:00"/>
    <n v="22820.6"/>
    <s v="CZK"/>
    <x v="1"/>
    <n v="22820.6"/>
  </r>
  <r>
    <s v="61103236"/>
    <s v="xzy s.r.o."/>
    <d v="2018-02-15T00:00:00"/>
    <n v="3087.92"/>
    <s v="CZK"/>
    <x v="1"/>
    <n v="3087.92"/>
  </r>
  <r>
    <s v="61103247"/>
    <s v="xzy s.r.o."/>
    <d v="2018-02-15T00:00:00"/>
    <n v="5210.26"/>
    <s v="CZK"/>
    <x v="1"/>
    <n v="5210.26"/>
  </r>
  <r>
    <s v="62204584"/>
    <s v="xzy s.r.o."/>
    <d v="2018-02-15T00:00:00"/>
    <n v="7412"/>
    <s v="CZK"/>
    <x v="1"/>
    <n v="7412"/>
  </r>
  <r>
    <s v="62204550"/>
    <s v="xzy s.r.o."/>
    <d v="2018-02-15T00:00:00"/>
    <n v="166886.82999999999"/>
    <s v="CZK"/>
    <x v="1"/>
    <n v="166886.82999999999"/>
  </r>
  <r>
    <s v="62204565"/>
    <s v="xzy s.r.o."/>
    <d v="2018-02-15T00:00:00"/>
    <n v="20868.87"/>
    <s v="CZK"/>
    <x v="1"/>
    <n v="20868.87"/>
  </r>
  <r>
    <s v="61103261"/>
    <s v="xzy s.r.o."/>
    <d v="2018-02-15T00:00:00"/>
    <n v="46055.63"/>
    <s v="CZK"/>
    <x v="1"/>
    <n v="46055.63"/>
  </r>
  <r>
    <s v="62204542"/>
    <s v="xzy s.r.o."/>
    <d v="2018-02-15T00:00:00"/>
    <n v="152028.03"/>
    <s v="CZK"/>
    <x v="1"/>
    <n v="152028.03"/>
  </r>
  <r>
    <s v="62204503"/>
    <s v="xzy s.r.o."/>
    <d v="2018-02-15T00:00:00"/>
    <n v="6416.63"/>
    <s v="CZK"/>
    <x v="1"/>
    <n v="6416.63"/>
  </r>
  <r>
    <s v="62204501"/>
    <s v="xzy s.r.o."/>
    <d v="2018-02-15T00:00:00"/>
    <n v="8172.34"/>
    <s v="CZK"/>
    <x v="1"/>
    <n v="8172.34"/>
  </r>
  <r>
    <s v="62204502"/>
    <s v="xzy s.r.o."/>
    <d v="2018-02-15T00:00:00"/>
    <n v="9249.24"/>
    <s v="CZK"/>
    <x v="1"/>
    <n v="9249.24"/>
  </r>
  <r>
    <s v="62204499"/>
    <s v="xzy s.r.o."/>
    <d v="2018-02-15T00:00:00"/>
    <n v="7328.97"/>
    <s v="CZK"/>
    <x v="1"/>
    <n v="7328.97"/>
  </r>
  <r>
    <s v="62204500"/>
    <s v="xzy s.r.o."/>
    <d v="2018-02-15T00:00:00"/>
    <n v="5695.47"/>
    <s v="CZK"/>
    <x v="1"/>
    <n v="5695.47"/>
  </r>
  <r>
    <s v="62204497"/>
    <s v="xzy s.r.o."/>
    <d v="2018-02-15T00:00:00"/>
    <n v="4323.33"/>
    <s v="CZK"/>
    <x v="1"/>
    <n v="4323.33"/>
  </r>
  <r>
    <s v="62204479"/>
    <s v="xzy s.r.o."/>
    <d v="2018-02-15T00:00:00"/>
    <n v="7912.19"/>
    <s v="CZK"/>
    <x v="1"/>
    <n v="7912.19"/>
  </r>
  <r>
    <s v="62204484"/>
    <s v="xzy s.r.o."/>
    <d v="2018-02-15T00:00:00"/>
    <n v="3968.8"/>
    <s v="CZK"/>
    <x v="1"/>
    <n v="3968.8"/>
  </r>
  <r>
    <s v="62204485"/>
    <s v="xzy s.r.o."/>
    <d v="2018-02-15T00:00:00"/>
    <n v="38412.660000000003"/>
    <s v="CZK"/>
    <x v="1"/>
    <n v="38412.660000000003"/>
  </r>
  <r>
    <s v="62204482"/>
    <s v="xzy s.r.o."/>
    <d v="2018-02-15T00:00:00"/>
    <n v="4518.1400000000003"/>
    <s v="CZK"/>
    <x v="1"/>
    <n v="4518.1400000000003"/>
  </r>
  <r>
    <s v="62204483"/>
    <s v="xzy s.r.o."/>
    <d v="2018-02-15T00:00:00"/>
    <n v="6014.91"/>
    <s v="CZK"/>
    <x v="1"/>
    <n v="6014.91"/>
  </r>
  <r>
    <s v="62204480"/>
    <s v="xzy s.r.o."/>
    <d v="2018-02-15T00:00:00"/>
    <n v="33094.71"/>
    <s v="CZK"/>
    <x v="1"/>
    <n v="33094.71"/>
  </r>
  <r>
    <s v="62204481"/>
    <s v="xzy s.r.o."/>
    <d v="2018-02-15T00:00:00"/>
    <n v="18431.93"/>
    <s v="CZK"/>
    <x v="1"/>
    <n v="18431.93"/>
  </r>
  <r>
    <s v="62204492"/>
    <s v="xzy s.r.o."/>
    <d v="2018-02-15T00:00:00"/>
    <n v="7129.32"/>
    <s v="CZK"/>
    <x v="1"/>
    <n v="7129.32"/>
  </r>
  <r>
    <s v="62204489"/>
    <s v="xzy s.r.o."/>
    <d v="2018-02-15T00:00:00"/>
    <n v="16192.22"/>
    <s v="CZK"/>
    <x v="1"/>
    <n v="16192.22"/>
  </r>
  <r>
    <s v="62204490"/>
    <s v="xzy s.r.o."/>
    <d v="2018-02-15T00:00:00"/>
    <n v="5487.35"/>
    <s v="CZK"/>
    <x v="1"/>
    <n v="5487.35"/>
  </r>
  <r>
    <s v="62204487"/>
    <s v="xzy s.r.o."/>
    <d v="2018-02-15T00:00:00"/>
    <n v="22029.26"/>
    <s v="CZK"/>
    <x v="1"/>
    <n v="22029.26"/>
  </r>
  <r>
    <s v="62204488"/>
    <s v="xzy s.r.o."/>
    <d v="2018-02-15T00:00:00"/>
    <n v="39710.99"/>
    <s v="CZK"/>
    <x v="1"/>
    <n v="39710.99"/>
  </r>
  <r>
    <s v="62204486"/>
    <s v="xzy s.r.o."/>
    <d v="2018-02-15T00:00:00"/>
    <n v="3859.9"/>
    <s v="CZK"/>
    <x v="1"/>
    <n v="3859.9"/>
  </r>
  <r>
    <s v="62204498"/>
    <s v="xzy s.r.o."/>
    <d v="2018-02-15T00:00:00"/>
    <n v="3673.56"/>
    <s v="CZK"/>
    <x v="1"/>
    <n v="3673.56"/>
  </r>
  <r>
    <s v="62204495"/>
    <s v="xzy s.r.o."/>
    <d v="2018-02-15T00:00:00"/>
    <n v="8237.68"/>
    <s v="CZK"/>
    <x v="1"/>
    <n v="8237.68"/>
  </r>
  <r>
    <s v="62204496"/>
    <s v="xzy s.r.o."/>
    <d v="2018-02-15T00:00:00"/>
    <n v="14645.84"/>
    <s v="CZK"/>
    <x v="1"/>
    <n v="14645.84"/>
  </r>
  <r>
    <s v="62204493"/>
    <s v="xzy s.r.o."/>
    <d v="2018-02-15T00:00:00"/>
    <n v="13227.72"/>
    <s v="CZK"/>
    <x v="1"/>
    <n v="13227.72"/>
  </r>
  <r>
    <s v="62204494"/>
    <s v="xzy s.r.o."/>
    <d v="2018-02-15T00:00:00"/>
    <n v="8569.2199999999993"/>
    <s v="CZK"/>
    <x v="1"/>
    <n v="8569.2199999999993"/>
  </r>
  <r>
    <s v="62204491"/>
    <s v="xzy s.r.o."/>
    <d v="2018-02-15T00:00:00"/>
    <n v="3628.79"/>
    <s v="CZK"/>
    <x v="1"/>
    <n v="3628.79"/>
  </r>
  <r>
    <s v="62204564"/>
    <s v="xzy s.r.o."/>
    <d v="2018-02-15T00:00:00"/>
    <n v="9365.4"/>
    <s v="CZK"/>
    <x v="1"/>
    <n v="9365.4"/>
  </r>
  <r>
    <s v="62204563"/>
    <s v="xzy s.r.o."/>
    <d v="2018-02-15T00:00:00"/>
    <n v="18864.55"/>
    <s v="CZK"/>
    <x v="1"/>
    <n v="18864.55"/>
  </r>
  <r>
    <s v="6440125"/>
    <s v="xzy s.r.o."/>
    <d v="2018-02-16T00:00:00"/>
    <n v="9476031"/>
    <s v="CZK"/>
    <x v="1"/>
    <n v="9476031"/>
  </r>
  <r>
    <s v="61103163"/>
    <s v="xzy s.r.o."/>
    <d v="2018-02-16T00:00:00"/>
    <n v="35428.800000000003"/>
    <s v="CZK"/>
    <x v="1"/>
    <n v="35428.800000000003"/>
  </r>
  <r>
    <s v="6440125"/>
    <s v="xzy s.r.o."/>
    <d v="2018-02-16T00:00:00"/>
    <n v="350964.11111111112"/>
    <s v="EUR"/>
    <x v="1"/>
    <n v="8879392.0111111123"/>
  </r>
  <r>
    <s v="61103192"/>
    <s v="xzy s.r.o."/>
    <d v="2018-02-19T00:00:00"/>
    <n v="19226.080000000002"/>
    <s v="CZK"/>
    <x v="1"/>
    <n v="19226.080000000002"/>
  </r>
  <r>
    <s v="62204595"/>
    <s v="xzy s.r.o."/>
    <d v="2018-02-21T00:00:00"/>
    <n v="398258.19"/>
    <s v="CZK"/>
    <x v="1"/>
    <n v="398258.19"/>
  </r>
  <r>
    <s v="62204588"/>
    <s v="xzy s.r.o."/>
    <d v="2018-02-22T00:00:00"/>
    <n v="12100"/>
    <s v="CZK"/>
    <x v="1"/>
    <n v="12100"/>
  </r>
  <r>
    <s v="61103220"/>
    <s v="xzy s.r.o."/>
    <d v="2018-02-23T00:00:00"/>
    <n v="53837.35"/>
    <s v="CZK"/>
    <x v="1"/>
    <n v="53837.35"/>
  </r>
  <r>
    <s v="61103290"/>
    <s v="xzy s.r.o."/>
    <d v="2018-02-23T00:00:00"/>
    <n v="42797.7"/>
    <s v="CZK"/>
    <x v="1"/>
    <n v="42797.7"/>
  </r>
  <r>
    <s v="61103221"/>
    <s v="xzy s.r.o."/>
    <d v="2018-02-23T00:00:00"/>
    <n v="51608.2"/>
    <s v="CZK"/>
    <x v="1"/>
    <n v="51608.2"/>
  </r>
  <r>
    <s v="61103299"/>
    <s v="xzy s.r.o."/>
    <d v="2018-02-23T00:00:00"/>
    <n v="2605.13"/>
    <s v="CZK"/>
    <x v="1"/>
    <n v="2605.13"/>
  </r>
  <r>
    <s v="61103300"/>
    <s v="xzy s.r.o."/>
    <d v="2018-02-23T00:00:00"/>
    <n v="6175.84"/>
    <s v="CZK"/>
    <x v="1"/>
    <n v="6175.84"/>
  </r>
  <r>
    <s v="61103289"/>
    <s v="xzy s.r.o."/>
    <d v="2018-02-23T00:00:00"/>
    <n v="9263.76"/>
    <s v="CZK"/>
    <x v="1"/>
    <n v="9263.76"/>
  </r>
  <r>
    <s v="61103291"/>
    <s v="xzy s.r.o."/>
    <d v="2018-02-23T00:00:00"/>
    <n v="3087.92"/>
    <s v="CZK"/>
    <x v="1"/>
    <n v="3087.92"/>
  </r>
  <r>
    <s v="61103296"/>
    <s v="xzy s.r.o."/>
    <d v="2018-02-23T00:00:00"/>
    <n v="9205.68"/>
    <s v="CZK"/>
    <x v="1"/>
    <n v="9205.68"/>
  </r>
  <r>
    <s v="61103297"/>
    <s v="xzy s.r.o."/>
    <d v="2018-02-23T00:00:00"/>
    <n v="9263.76"/>
    <s v="CZK"/>
    <x v="1"/>
    <n v="9263.76"/>
  </r>
  <r>
    <s v="61103298"/>
    <s v="xzy s.r.o."/>
    <d v="2018-02-23T00:00:00"/>
    <n v="3087.92"/>
    <s v="CZK"/>
    <x v="1"/>
    <n v="3087.92"/>
  </r>
  <r>
    <s v="61103220"/>
    <s v="xzy s.r.o."/>
    <d v="2018-02-23T00:00:00"/>
    <n v="1993.9759259259258"/>
    <s v="EUR"/>
    <x v="1"/>
    <n v="50447.590925925928"/>
  </r>
  <r>
    <s v="61103221"/>
    <s v="xzy s.r.o."/>
    <d v="2018-02-23T00:00:00"/>
    <n v="1911.4148148148147"/>
    <s v="EUR"/>
    <x v="1"/>
    <n v="48358.794814814813"/>
  </r>
  <r>
    <s v="62204464"/>
    <s v="xzy s.r.o."/>
    <d v="2018-02-26T00:00:00"/>
    <n v="117537"/>
    <s v="CZK"/>
    <x v="1"/>
    <n v="117537"/>
  </r>
  <r>
    <s v="61103218"/>
    <s v="xzy s.r.o."/>
    <d v="2018-02-28T00:00:00"/>
    <n v="23166.66"/>
    <s v="CZK"/>
    <x v="1"/>
    <n v="23166.66"/>
  </r>
  <r>
    <s v="62204589"/>
    <s v="xzy s.r.o."/>
    <d v="2018-02-28T00:00:00"/>
    <n v="72499.570000000007"/>
    <s v="CZK"/>
    <x v="1"/>
    <n v="72499.570000000007"/>
  </r>
  <r>
    <s v="62204590"/>
    <s v="xzy s.r.o."/>
    <d v="2018-02-28T00:00:00"/>
    <n v="29896.68"/>
    <s v="CZK"/>
    <x v="1"/>
    <n v="29896.68"/>
  </r>
  <r>
    <s v="62204162"/>
    <s v="xzy s.r.o."/>
    <d v="2018-02-28T00:00:00"/>
    <n v="65233.52"/>
    <s v="CZK"/>
    <x v="1"/>
    <n v="65233.52"/>
  </r>
  <r>
    <s v="62204326"/>
    <s v="xzy s.r.o."/>
    <d v="2018-02-28T00:00:00"/>
    <n v="36604.92"/>
    <s v="CZK"/>
    <x v="1"/>
    <n v="36604.92"/>
  </r>
  <r>
    <s v="62204553"/>
    <s v="xzy s.r.o."/>
    <d v="2018-02-28T00:00:00"/>
    <n v="71390"/>
    <s v="CZK"/>
    <x v="1"/>
    <n v="71390"/>
  </r>
  <r>
    <s v="62204478"/>
    <s v="xzy s.r.o."/>
    <d v="2018-02-28T00:00:00"/>
    <n v="7901.19"/>
    <s v="CZK"/>
    <x v="1"/>
    <n v="7901.19"/>
  </r>
  <r>
    <s v="62204571"/>
    <s v="xzy s.r.o."/>
    <d v="2018-02-28T00:00:00"/>
    <n v="108080"/>
    <s v="CZK"/>
    <x v="1"/>
    <n v="108080"/>
  </r>
  <r>
    <s v="62204613"/>
    <s v="xzy s.r.o."/>
    <d v="2018-02-28T00:00:00"/>
    <n v="2943.93"/>
    <s v="CZK"/>
    <x v="1"/>
    <n v="2943.93"/>
  </r>
  <r>
    <s v="62204527"/>
    <s v="xzy s.r.o."/>
    <d v="2018-02-28T00:00:00"/>
    <n v="18029"/>
    <s v="CZK"/>
    <x v="1"/>
    <n v="18029"/>
  </r>
  <r>
    <s v="61103258"/>
    <s v="xzy s.r.o."/>
    <d v="2018-02-28T00:00:00"/>
    <n v="55728.75"/>
    <s v="CZK"/>
    <x v="1"/>
    <n v="55728.75"/>
  </r>
  <r>
    <s v="61103262"/>
    <s v="xzy s.r.o."/>
    <d v="2018-02-28T00:00:00"/>
    <n v="736671.12"/>
    <s v="CZK"/>
    <x v="1"/>
    <n v="736671.12"/>
  </r>
  <r>
    <s v="62204594"/>
    <s v="xzy s.r.o."/>
    <d v="2018-02-28T00:00:00"/>
    <n v="35261.82"/>
    <s v="CZK"/>
    <x v="1"/>
    <n v="35261.82"/>
  </r>
  <r>
    <s v="61103272"/>
    <s v="xzy s.r.o."/>
    <d v="2018-02-28T00:00:00"/>
    <n v="193868.5"/>
    <s v="CZK"/>
    <x v="1"/>
    <n v="193868.5"/>
  </r>
  <r>
    <s v="62204573"/>
    <s v="xzy s.r.o."/>
    <d v="2018-02-28T00:00:00"/>
    <n v="82411"/>
    <s v="CZK"/>
    <x v="1"/>
    <n v="82411"/>
  </r>
  <r>
    <s v="61103277"/>
    <s v="xzy s.r.o."/>
    <d v="2018-02-28T00:00:00"/>
    <n v="20863.759999999998"/>
    <s v="CZK"/>
    <x v="1"/>
    <n v="20863.759999999998"/>
  </r>
  <r>
    <s v="62204509"/>
    <s v="xzy s.r.o."/>
    <d v="2018-02-28T00:00:00"/>
    <n v="27273.4"/>
    <s v="CZK"/>
    <x v="1"/>
    <n v="27273.4"/>
  </r>
  <r>
    <s v="62204510"/>
    <s v="xzy s.r.o."/>
    <d v="2018-02-28T00:00:00"/>
    <n v="9948.6200000000008"/>
    <s v="CZK"/>
    <x v="1"/>
    <n v="9948.6200000000008"/>
  </r>
  <r>
    <s v="62204507"/>
    <s v="xzy s.r.o."/>
    <d v="2018-02-28T00:00:00"/>
    <n v="5357.88"/>
    <s v="CZK"/>
    <x v="1"/>
    <n v="5357.88"/>
  </r>
  <r>
    <s v="62204508"/>
    <s v="xzy s.r.o."/>
    <d v="2018-02-28T00:00:00"/>
    <n v="5181.22"/>
    <s v="CZK"/>
    <x v="1"/>
    <n v="5181.22"/>
  </r>
  <r>
    <s v="62204505"/>
    <s v="xzy s.r.o."/>
    <d v="2018-02-28T00:00:00"/>
    <n v="8201.3799999999992"/>
    <s v="CZK"/>
    <x v="1"/>
    <n v="8201.3799999999992"/>
  </r>
  <r>
    <s v="62204506"/>
    <s v="xzy s.r.o."/>
    <d v="2018-02-28T00:00:00"/>
    <n v="22990"/>
    <s v="CZK"/>
    <x v="1"/>
    <n v="22990"/>
  </r>
  <r>
    <s v="62204477"/>
    <s v="xzy s.r.o."/>
    <d v="2018-02-28T00:00:00"/>
    <n v="3377.5"/>
    <s v="CZK"/>
    <x v="1"/>
    <n v="3377.5"/>
  </r>
  <r>
    <s v="62204476"/>
    <s v="xzy s.r.o."/>
    <d v="2018-02-28T00:00:00"/>
    <n v="5373.2"/>
    <s v="CZK"/>
    <x v="1"/>
    <n v="5373.2"/>
  </r>
  <r>
    <s v="62204474"/>
    <s v="xzy s.r.o."/>
    <d v="2018-02-28T00:00:00"/>
    <n v="5988.17"/>
    <s v="CZK"/>
    <x v="1"/>
    <n v="5988.17"/>
  </r>
  <r>
    <s v="62204475"/>
    <s v="xzy s.r.o."/>
    <d v="2018-02-28T00:00:00"/>
    <n v="4814.96"/>
    <s v="CZK"/>
    <x v="1"/>
    <n v="4814.96"/>
  </r>
  <r>
    <s v="62204473"/>
    <s v="xzy s.r.o."/>
    <d v="2018-02-28T00:00:00"/>
    <n v="5097.32"/>
    <s v="CZK"/>
    <x v="1"/>
    <n v="5097.32"/>
  </r>
  <r>
    <s v="62204471"/>
    <s v="xzy s.r.o."/>
    <d v="2018-02-28T00:00:00"/>
    <n v="5890.36"/>
    <s v="CZK"/>
    <x v="1"/>
    <n v="5890.36"/>
  </r>
  <r>
    <s v="62204472"/>
    <s v="xzy s.r.o."/>
    <d v="2018-02-28T00:00:00"/>
    <n v="16903.98"/>
    <s v="CZK"/>
    <x v="1"/>
    <n v="16903.98"/>
  </r>
  <r>
    <s v="62204469"/>
    <s v="xzy s.r.o."/>
    <d v="2018-02-28T00:00:00"/>
    <n v="3155.94"/>
    <s v="CZK"/>
    <x v="1"/>
    <n v="3155.94"/>
  </r>
  <r>
    <s v="62204470"/>
    <s v="xzy s.r.o."/>
    <d v="2018-02-28T00:00:00"/>
    <n v="3132.7"/>
    <s v="CZK"/>
    <x v="1"/>
    <n v="3132.7"/>
  </r>
  <r>
    <s v="62204467"/>
    <s v="xzy s.r.o."/>
    <d v="2018-02-28T00:00:00"/>
    <n v="23522.53"/>
    <s v="CZK"/>
    <x v="1"/>
    <n v="23522.53"/>
  </r>
  <r>
    <s v="62204468"/>
    <s v="xzy s.r.o."/>
    <d v="2018-02-28T00:00:00"/>
    <n v="7715.83"/>
    <s v="CZK"/>
    <x v="1"/>
    <n v="7715.83"/>
  </r>
  <r>
    <s v="62204515"/>
    <s v="xzy s.r.o."/>
    <d v="2018-02-28T00:00:00"/>
    <n v="7054.3"/>
    <s v="CZK"/>
    <x v="1"/>
    <n v="7054.3"/>
  </r>
  <r>
    <s v="62204516"/>
    <s v="xzy s.r.o."/>
    <d v="2018-02-28T00:00:00"/>
    <n v="11874.94"/>
    <s v="CZK"/>
    <x v="1"/>
    <n v="11874.94"/>
  </r>
  <r>
    <s v="62204513"/>
    <s v="xzy s.r.o."/>
    <d v="2018-02-28T00:00:00"/>
    <n v="30493.21"/>
    <s v="CZK"/>
    <x v="1"/>
    <n v="30493.21"/>
  </r>
  <r>
    <s v="62204514"/>
    <s v="xzy s.r.o."/>
    <d v="2018-02-28T00:00:00"/>
    <n v="18828.810000000001"/>
    <s v="CZK"/>
    <x v="1"/>
    <n v="18828.810000000001"/>
  </r>
  <r>
    <s v="62204511"/>
    <s v="xzy s.r.o."/>
    <d v="2018-02-28T00:00:00"/>
    <n v="29256.59"/>
    <s v="CZK"/>
    <x v="1"/>
    <n v="29256.59"/>
  </r>
  <r>
    <s v="62204512"/>
    <s v="xzy s.r.o."/>
    <d v="2018-02-28T00:00:00"/>
    <n v="70968.92"/>
    <s v="CZK"/>
    <x v="1"/>
    <n v="70968.92"/>
  </r>
  <r>
    <s v="62204504"/>
    <s v="xzy s.r.o."/>
    <d v="2018-02-28T00:00:00"/>
    <n v="14181.2"/>
    <s v="CZK"/>
    <x v="1"/>
    <n v="14181.2"/>
  </r>
  <r>
    <s v="1133501816"/>
    <s v="xzy s.r.o."/>
    <d v="2018-02-28T00:00:00"/>
    <n v="144181.69"/>
    <s v="CZK"/>
    <x v="1"/>
    <n v="144181.69"/>
  </r>
  <r>
    <s v="62204478"/>
    <s v="xzy s.r.o."/>
    <d v="2018-02-28T00:00:00"/>
    <n v="292.63666666666666"/>
    <s v="EUR"/>
    <x v="1"/>
    <n v="7403.7076666666662"/>
  </r>
  <r>
    <s v="61103258"/>
    <s v="xzy s.r.o."/>
    <d v="2018-02-28T00:00:00"/>
    <n v="2064.0277777777778"/>
    <s v="EUR"/>
    <x v="1"/>
    <n v="52219.902777777781"/>
  </r>
  <r>
    <s v="61103262"/>
    <s v="xzy s.r.o."/>
    <d v="2018-02-28T00:00:00"/>
    <n v="27284.115555555556"/>
    <s v="EUR"/>
    <x v="1"/>
    <n v="690288.12355555559"/>
  </r>
  <r>
    <s v="61103272"/>
    <s v="xzy s.r.o."/>
    <d v="2018-02-28T00:00:00"/>
    <n v="7180.3148148148148"/>
    <s v="EUR"/>
    <x v="1"/>
    <n v="181661.96481481483"/>
  </r>
  <r>
    <s v="62204573"/>
    <s v="xzy s.r.o."/>
    <d v="2018-02-28T00:00:00"/>
    <n v="3052.2592592592591"/>
    <s v="EUR"/>
    <x v="1"/>
    <n v="77222.159259259264"/>
  </r>
  <r>
    <s v="62204477"/>
    <s v="xzy s.r.o."/>
    <d v="2018-02-28T00:00:00"/>
    <n v="125.0925925925926"/>
    <s v="EUR"/>
    <x v="1"/>
    <n v="3164.8425925925926"/>
  </r>
  <r>
    <s v="62204476"/>
    <s v="xzy s.r.o."/>
    <d v="2018-02-28T00:00:00"/>
    <n v="199.00740740740741"/>
    <s v="EUR"/>
    <x v="1"/>
    <n v="5034.8874074074074"/>
  </r>
  <r>
    <s v="62204474"/>
    <s v="xzy s.r.o."/>
    <d v="2018-02-28T00:00:00"/>
    <n v="221.78407407407408"/>
    <s v="EUR"/>
    <x v="1"/>
    <n v="5611.1370740740749"/>
  </r>
  <r>
    <s v="62204475"/>
    <s v="xzy s.r.o."/>
    <d v="2018-02-28T00:00:00"/>
    <n v="178.33185185185187"/>
    <s v="EUR"/>
    <x v="1"/>
    <n v="4511.7958518518526"/>
  </r>
  <r>
    <s v="62204473"/>
    <s v="xzy s.r.o."/>
    <d v="2018-02-28T00:00:00"/>
    <n v="188.78962962962962"/>
    <s v="EUR"/>
    <x v="1"/>
    <n v="4776.3776296296292"/>
  </r>
  <r>
    <s v="62204471"/>
    <s v="xzy s.r.o."/>
    <d v="2018-02-28T00:00:00"/>
    <n v="218.16148148148147"/>
    <s v="EUR"/>
    <x v="1"/>
    <n v="5519.4854814814817"/>
  </r>
  <r>
    <s v="62204472"/>
    <s v="xzy s.r.o."/>
    <d v="2018-02-28T00:00:00"/>
    <n v="626.07333333333327"/>
    <s v="EUR"/>
    <x v="1"/>
    <n v="15839.655333333332"/>
  </r>
  <r>
    <s v="62204469"/>
    <s v="xzy s.r.o."/>
    <d v="2018-02-28T00:00:00"/>
    <n v="116.88666666666667"/>
    <s v="EUR"/>
    <x v="1"/>
    <n v="2957.2326666666668"/>
  </r>
  <r>
    <s v="62204470"/>
    <s v="xzy s.r.o."/>
    <d v="2018-02-28T00:00:00"/>
    <n v="116.02592592592592"/>
    <s v="EUR"/>
    <x v="1"/>
    <n v="2935.4559259259258"/>
  </r>
  <r>
    <s v="62204467"/>
    <s v="xzy s.r.o."/>
    <d v="2018-02-28T00:00:00"/>
    <n v="871.20481481481477"/>
    <s v="EUR"/>
    <x v="1"/>
    <n v="22041.481814814815"/>
  </r>
  <r>
    <s v="62204468"/>
    <s v="xzy s.r.o."/>
    <d v="2018-02-28T00:00:00"/>
    <n v="285.77148148148149"/>
    <s v="EUR"/>
    <x v="1"/>
    <n v="7230.018481481482"/>
  </r>
  <r>
    <s v="61103283"/>
    <s v="xzy s.r.o."/>
    <d v="2018-03-03T00:00:00"/>
    <n v="51239.4"/>
    <s v="CZK"/>
    <x v="2"/>
    <n v="51239.4"/>
  </r>
  <r>
    <s v="62204633"/>
    <s v="xzy s.r.o."/>
    <d v="2018-03-06T00:00:00"/>
    <n v="155013.24"/>
    <s v="CZK"/>
    <x v="2"/>
    <n v="155013.24"/>
  </r>
  <r>
    <s v="62204628"/>
    <s v="xzy s.r.o."/>
    <d v="2018-03-06T00:00:00"/>
    <n v="5487.16"/>
    <s v="CZK"/>
    <x v="2"/>
    <n v="5487.16"/>
  </r>
  <r>
    <s v="62204632"/>
    <s v="xzy s.r.o."/>
    <d v="2018-03-06T00:00:00"/>
    <n v="127724.2"/>
    <s v="CZK"/>
    <x v="2"/>
    <n v="127724.2"/>
  </r>
  <r>
    <s v="62204587"/>
    <s v="xzy s.r.o."/>
    <d v="2018-03-06T00:00:00"/>
    <n v="29103.22"/>
    <s v="CZK"/>
    <x v="2"/>
    <n v="29103.22"/>
  </r>
  <r>
    <s v="61103309"/>
    <s v="xzy s.r.o."/>
    <d v="2018-03-09T00:00:00"/>
    <n v="505908"/>
    <s v="CZK"/>
    <x v="2"/>
    <n v="505908"/>
  </r>
  <r>
    <s v="62204635"/>
    <s v="xzy s.r.o."/>
    <d v="2018-03-09T00:00:00"/>
    <n v="2675.48"/>
    <s v="CZK"/>
    <x v="2"/>
    <n v="2675.48"/>
  </r>
  <r>
    <s v="62204582"/>
    <s v="xzy s.r.o."/>
    <d v="2018-03-09T00:00:00"/>
    <n v="15134"/>
    <s v="CZK"/>
    <x v="2"/>
    <n v="15134"/>
  </r>
  <r>
    <s v="62204583"/>
    <s v="xzy s.r.o."/>
    <d v="2018-03-09T00:00:00"/>
    <n v="11350.5"/>
    <s v="CZK"/>
    <x v="2"/>
    <n v="11350.5"/>
  </r>
  <r>
    <s v="62204638"/>
    <s v="xzy s.r.o."/>
    <d v="2018-03-09T00:00:00"/>
    <n v="4504.53"/>
    <s v="CZK"/>
    <x v="2"/>
    <n v="4504.53"/>
  </r>
  <r>
    <s v="62204639"/>
    <s v="xzy s.r.o."/>
    <d v="2018-03-09T00:00:00"/>
    <n v="102128.29"/>
    <s v="CZK"/>
    <x v="2"/>
    <n v="102128.29"/>
  </r>
  <r>
    <s v="62204636"/>
    <s v="xzy s.r.o."/>
    <d v="2018-03-09T00:00:00"/>
    <n v="3188.68"/>
    <s v="CZK"/>
    <x v="2"/>
    <n v="3188.68"/>
  </r>
  <r>
    <s v="62204637"/>
    <s v="xzy s.r.o."/>
    <d v="2018-03-09T00:00:00"/>
    <n v="3134.9"/>
    <s v="CZK"/>
    <x v="2"/>
    <n v="3134.9"/>
  </r>
  <r>
    <s v="61103309"/>
    <s v="xzy s.r.o."/>
    <d v="2018-03-09T00:00:00"/>
    <n v="18737.333333333332"/>
    <s v="EUR"/>
    <x v="2"/>
    <n v="474054.53333333333"/>
  </r>
  <r>
    <s v="62204635"/>
    <s v="xzy s.r.o."/>
    <d v="2018-03-09T00:00:00"/>
    <n v="99.091851851851857"/>
    <s v="EUR"/>
    <x v="2"/>
    <n v="2507.0238518518522"/>
  </r>
  <r>
    <s v="62204638"/>
    <s v="xzy s.r.o."/>
    <d v="2018-03-09T00:00:00"/>
    <n v="166.83444444444444"/>
    <s v="EUR"/>
    <x v="2"/>
    <n v="4220.9114444444449"/>
  </r>
  <r>
    <s v="62204639"/>
    <s v="xzy s.r.o."/>
    <d v="2018-03-09T00:00:00"/>
    <n v="3782.5292592592591"/>
    <s v="EUR"/>
    <x v="2"/>
    <n v="95697.990259259255"/>
  </r>
  <r>
    <s v="62204636"/>
    <s v="xzy s.r.o."/>
    <d v="2018-03-09T00:00:00"/>
    <n v="118.09925925925926"/>
    <s v="EUR"/>
    <x v="2"/>
    <n v="2987.9112592592592"/>
  </r>
  <r>
    <s v="62204637"/>
    <s v="xzy s.r.o."/>
    <d v="2018-03-09T00:00:00"/>
    <n v="116.10740740740741"/>
    <s v="EUR"/>
    <x v="2"/>
    <n v="2937.5174074074075"/>
  </r>
  <r>
    <s v="62204624"/>
    <s v="xzy s.r.o."/>
    <d v="2018-03-13T00:00:00"/>
    <n v="12275.45"/>
    <s v="CZK"/>
    <x v="2"/>
    <n v="12275.45"/>
  </r>
  <r>
    <s v="62204411"/>
    <s v="xzy s.r.o."/>
    <d v="2018-03-13T00:00:00"/>
    <n v="74894.16"/>
    <s v="CZK"/>
    <x v="2"/>
    <n v="74894.16"/>
  </r>
  <r>
    <s v="62204410"/>
    <s v="xzy s.r.o."/>
    <d v="2018-03-13T00:00:00"/>
    <n v="288669"/>
    <s v="CZK"/>
    <x v="2"/>
    <n v="288669"/>
  </r>
  <r>
    <s v="61103180"/>
    <s v="xzy s.r.o."/>
    <d v="2018-03-17T00:00:00"/>
    <n v="2648.69"/>
    <s v="CZK"/>
    <x v="2"/>
    <n v="2648.69"/>
  </r>
  <r>
    <s v="61103110"/>
    <s v="xzy s.r.o."/>
    <d v="2018-03-17T00:00:00"/>
    <n v="54860.29"/>
    <s v="CZK"/>
    <x v="2"/>
    <n v="54860.29"/>
  </r>
  <r>
    <s v="61103200"/>
    <s v="xzy s.r.o."/>
    <d v="2018-03-19T00:00:00"/>
    <n v="5391.76"/>
    <s v="CZK"/>
    <x v="2"/>
    <n v="5391.76"/>
  </r>
  <r>
    <s v="62204321"/>
    <s v="xzy s.r.o."/>
    <d v="2018-03-27T00:00:00"/>
    <n v="32616.76"/>
    <s v="CZK"/>
    <x v="2"/>
    <n v="32616.76"/>
  </r>
  <r>
    <s v="62204522"/>
    <s v="xzy s.r.o."/>
    <d v="2018-03-31T00:00:00"/>
    <n v="36604.92"/>
    <s v="CZK"/>
    <x v="2"/>
    <n v="36604.92"/>
  </r>
  <r>
    <s v="61103282"/>
    <s v="xzy s.r.o."/>
    <d v="2018-04-06T00:00:00"/>
    <n v="409280.08"/>
    <s v="CZK"/>
    <x v="3"/>
    <n v="409280.08"/>
  </r>
  <r>
    <s v="61103148"/>
    <s v="xzy s.r.o."/>
    <d v="2018-04-10T00:00:00"/>
    <n v="88276.76"/>
    <s v="CZK"/>
    <x v="3"/>
    <n v="88276.76"/>
  </r>
  <r>
    <s v="61103160"/>
    <s v="xzy s.r.o."/>
    <d v="2018-04-14T00:00:00"/>
    <n v="880.88"/>
    <s v="CZK"/>
    <x v="3"/>
    <n v="880.88"/>
  </r>
  <r>
    <s v="62204517"/>
    <s v="xzy s.r.o."/>
    <d v="2018-04-28T00:00:00"/>
    <n v="32616.76"/>
    <s v="CZK"/>
    <x v="3"/>
    <n v="32616.76"/>
  </r>
  <r>
    <s v="1133502898"/>
    <s v="xzy s.r.o."/>
    <d v="2018-05-22T00:00:00"/>
    <n v="139372.4"/>
    <s v="CZK"/>
    <x v="4"/>
    <n v="139372.4"/>
  </r>
  <r>
    <s v="1133502897"/>
    <s v="xzy s.r.o."/>
    <d v="2018-05-26T00:00:00"/>
    <n v="9886.35"/>
    <s v="CZK"/>
    <x v="4"/>
    <n v="9886.35"/>
  </r>
  <r>
    <s v="61101941"/>
    <s v="xzy s.r.o."/>
    <d v="2018-06-23T00:00:00"/>
    <n v="65030.11"/>
    <s v="CZK"/>
    <x v="5"/>
    <n v="65030.11"/>
  </r>
  <r>
    <s v="1133502492"/>
    <s v="xzy s.r.o."/>
    <d v="2018-06-30T00:00:00"/>
    <n v="20888.080000000002"/>
    <s v="CZK"/>
    <x v="5"/>
    <n v="20888.080000000002"/>
  </r>
  <r>
    <s v="28508852"/>
    <s v="xzy s.r.o."/>
    <d v="2018-06-30T00:00:00"/>
    <n v="114698.82"/>
    <s v="CZK"/>
    <x v="5"/>
    <n v="114698.82"/>
  </r>
  <r>
    <s v="1133502230"/>
    <s v="xzy s.r.o."/>
    <d v="2018-06-30T00:00:00"/>
    <n v="6233.24"/>
    <s v="CZK"/>
    <x v="5"/>
    <n v="6233.24"/>
  </r>
  <r>
    <s v="1133502228"/>
    <s v="xzy s.r.o."/>
    <d v="2018-06-30T00:00:00"/>
    <n v="12567"/>
    <s v="CZK"/>
    <x v="5"/>
    <n v="125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4">
  <r>
    <s v="FP7207498"/>
    <s v="121601019"/>
    <d v="2018-01-03T00:00:00"/>
    <s v="82584"/>
    <s v="abc s.r.o."/>
    <n v="849818.21"/>
    <s v="CZK"/>
    <x v="0"/>
  </r>
  <r>
    <s v="FP7208030"/>
    <s v="121601357"/>
    <d v="2018-01-03T00:00:00"/>
    <s v="82584"/>
    <s v="abc s.r.o."/>
    <n v="9859.6"/>
    <s v="CZK"/>
    <x v="0"/>
  </r>
  <r>
    <s v="FP7208379"/>
    <s v="1162590"/>
    <d v="2018-01-03T00:00:00"/>
    <s v="60018"/>
    <s v="abc s.r.o."/>
    <n v="1548538.63"/>
    <s v="CZK"/>
    <x v="0"/>
  </r>
  <r>
    <s v="FP7208525"/>
    <s v="160005022"/>
    <d v="2018-01-03T00:00:00"/>
    <s v="ADR00552"/>
    <s v="abc s.r.o."/>
    <n v="10663"/>
    <s v="CZK"/>
    <x v="0"/>
  </r>
  <r>
    <s v="FP7208631"/>
    <s v="10160386"/>
    <d v="2018-01-07T00:00:00"/>
    <s v="82119"/>
    <s v="abc s.r.o."/>
    <n v="15.97"/>
    <s v="CZK"/>
    <x v="0"/>
  </r>
  <r>
    <s v="FP7208788"/>
    <s v="15"/>
    <d v="2018-01-08T00:00:00"/>
    <s v="ADR00082"/>
    <s v="abc s.r.o."/>
    <n v="40000"/>
    <s v="CZK"/>
    <x v="0"/>
  </r>
  <r>
    <s v="FP7208787"/>
    <s v="17"/>
    <d v="2018-01-08T00:00:00"/>
    <s v="ADR00082"/>
    <s v="abc s.r.o."/>
    <n v="19000"/>
    <s v="CZK"/>
    <x v="0"/>
  </r>
  <r>
    <s v="FP7208813"/>
    <s v="20160002"/>
    <d v="2018-01-09T00:00:00"/>
    <s v="ADR00588"/>
    <s v="abc s.r.o."/>
    <n v="355000"/>
    <s v="CZK"/>
    <x v="0"/>
  </r>
  <r>
    <s v="FP7208812"/>
    <s v="201665013"/>
    <d v="2018-01-09T00:00:00"/>
    <s v="ADR00611"/>
    <s v="abc s.r.o."/>
    <n v="17882.36"/>
    <s v="CZK"/>
    <x v="0"/>
  </r>
  <r>
    <s v="FP7208750"/>
    <s v="8257194228756"/>
    <d v="2018-01-10T00:00:00"/>
    <s v="ADR00421"/>
    <s v="abc s.r.o."/>
    <n v="-2366.9499999999998"/>
    <s v="CZK"/>
    <x v="0"/>
  </r>
  <r>
    <s v="FP7208747"/>
    <s v="8257194228755"/>
    <d v="2018-01-10T00:00:00"/>
    <s v="ADR00421"/>
    <s v="abc s.r.o."/>
    <n v="-7107.07"/>
    <s v="CZK"/>
    <x v="0"/>
  </r>
  <r>
    <s v="FP7208669"/>
    <s v="1092016"/>
    <d v="2018-01-15T00:00:00"/>
    <s v="ADR00602"/>
    <s v="abc s.r.o."/>
    <n v="519656.48"/>
    <s v="CZK"/>
    <x v="0"/>
  </r>
  <r>
    <s v="FP7208620"/>
    <s v="103624046"/>
    <d v="2018-01-16T00:00:00"/>
    <s v="66841"/>
    <s v="abc s.r.o."/>
    <n v="2796.84"/>
    <s v="CZK"/>
    <x v="0"/>
  </r>
  <r>
    <s v="FP7208707"/>
    <s v="8257194231112"/>
    <d v="2018-01-16T00:00:00"/>
    <s v="ADR00421"/>
    <s v="abc s.r.o."/>
    <n v="-604476.21"/>
    <s v="CZK"/>
    <x v="0"/>
  </r>
  <r>
    <s v="FP7208645"/>
    <s v="7735394690"/>
    <d v="2018-01-16T00:00:00"/>
    <s v="ADR00362"/>
    <s v="abc s.r.o."/>
    <n v="524863.5"/>
    <s v="CZK"/>
    <x v="0"/>
  </r>
  <r>
    <s v="FP7208633"/>
    <s v="21605256"/>
    <d v="2018-01-16T00:00:00"/>
    <s v="60019"/>
    <s v="abc s.r.o."/>
    <n v="133.21"/>
    <s v="CZK"/>
    <x v="0"/>
  </r>
  <r>
    <s v="FP7208748"/>
    <s v="8257194231748"/>
    <d v="2018-01-16T00:00:00"/>
    <s v="ADR00421"/>
    <s v="abc s.r.o."/>
    <n v="-3093.79"/>
    <s v="CZK"/>
    <x v="0"/>
  </r>
  <r>
    <s v="FP7208777"/>
    <s v="8062016"/>
    <d v="2018-01-16T00:00:00"/>
    <s v="66904"/>
    <s v="abc s.r.o."/>
    <n v="12755.52"/>
    <s v="CZK"/>
    <x v="0"/>
  </r>
  <r>
    <s v="FP7208572"/>
    <s v="7735394691"/>
    <d v="2018-01-16T00:00:00"/>
    <s v="ADR00362"/>
    <s v="abc s.r.o."/>
    <n v="379901.2"/>
    <s v="CZK"/>
    <x v="0"/>
  </r>
  <r>
    <s v="FP7208736"/>
    <s v="8257194231412"/>
    <d v="2018-01-16T00:00:00"/>
    <s v="ADR00421"/>
    <s v="abc s.r.o."/>
    <n v="315364.46999999997"/>
    <s v="CZK"/>
    <x v="0"/>
  </r>
  <r>
    <s v="FP7208650"/>
    <s v="1003632"/>
    <d v="2018-01-16T00:00:00"/>
    <s v="67121"/>
    <s v="abc s.r.o."/>
    <n v="574.05999999999995"/>
    <s v="CZK"/>
    <x v="0"/>
  </r>
  <r>
    <s v="FP7208634"/>
    <s v="21605272"/>
    <d v="2018-01-16T00:00:00"/>
    <s v="60019"/>
    <s v="abc s.r.o."/>
    <n v="70694.59"/>
    <s v="CZK"/>
    <x v="0"/>
  </r>
  <r>
    <s v="FP7208737"/>
    <s v="8257194232337"/>
    <d v="2018-01-17T00:00:00"/>
    <s v="ADR00421"/>
    <s v="abc s.r.o."/>
    <n v="58634.21"/>
    <s v="CZK"/>
    <x v="0"/>
  </r>
  <r>
    <s v="FP7208744"/>
    <s v="8257194232338"/>
    <d v="2018-01-17T00:00:00"/>
    <s v="ADR00421"/>
    <s v="abc s.r.o."/>
    <n v="6018.71"/>
    <s v="CZK"/>
    <x v="0"/>
  </r>
  <r>
    <s v="FP7208728"/>
    <s v="8257194232339"/>
    <d v="2018-01-17T00:00:00"/>
    <s v="ADR00421"/>
    <s v="abc s.r.o."/>
    <n v="4042.19"/>
    <s v="CZK"/>
    <x v="0"/>
  </r>
  <r>
    <s v="FP7208816"/>
    <s v="8257194233724"/>
    <d v="2018-01-18T00:00:00"/>
    <s v="ADR00421"/>
    <s v="abc s.r.o."/>
    <n v="86209.75"/>
    <s v="CZK"/>
    <x v="0"/>
  </r>
  <r>
    <s v="FP7208649"/>
    <s v="1003870"/>
    <d v="2018-01-18T00:00:00"/>
    <s v="67121"/>
    <s v="abc s.r.o."/>
    <n v="5231"/>
    <s v="CZK"/>
    <x v="0"/>
  </r>
  <r>
    <s v="FP7208578"/>
    <s v="10160877"/>
    <d v="2018-01-18T00:00:00"/>
    <s v="ADR00518"/>
    <s v="abc s.r.o."/>
    <n v="4155"/>
    <s v="CZK"/>
    <x v="0"/>
  </r>
  <r>
    <s v="FP7208513"/>
    <s v="160000997"/>
    <d v="2018-01-18T00:00:00"/>
    <s v="86480"/>
    <s v="abc s.r.o."/>
    <n v="166460"/>
    <s v="CZK"/>
    <x v="0"/>
  </r>
  <r>
    <s v="FP7208810"/>
    <s v="20161031"/>
    <d v="2018-01-18T00:00:00"/>
    <s v="ADR00365"/>
    <s v="abc s.r.o."/>
    <n v="28140"/>
    <s v="CZK"/>
    <x v="0"/>
  </r>
  <r>
    <s v="FP7208512"/>
    <s v="1600000995"/>
    <d v="2018-01-18T00:00:00"/>
    <s v="86480"/>
    <s v="abc s.r.o."/>
    <n v="36288"/>
    <s v="CZK"/>
    <x v="0"/>
  </r>
  <r>
    <s v="FP7208651"/>
    <s v="1003871"/>
    <d v="2018-01-18T00:00:00"/>
    <s v="67121"/>
    <s v="abc s.r.o."/>
    <n v="10518.94"/>
    <s v="CZK"/>
    <x v="0"/>
  </r>
  <r>
    <s v="FP7208307"/>
    <s v="1051610420"/>
    <d v="2018-01-18T00:00:00"/>
    <s v="85789"/>
    <s v="abc s.r.o."/>
    <n v="1132"/>
    <s v="CZK"/>
    <x v="0"/>
  </r>
  <r>
    <s v="FP7208540"/>
    <s v="6211136"/>
    <d v="2018-01-18T00:00:00"/>
    <s v="90258"/>
    <s v="abc s.r.o."/>
    <n v="20328"/>
    <s v="CZK"/>
    <x v="0"/>
  </r>
  <r>
    <s v="FP7208647"/>
    <s v="1003869"/>
    <d v="2018-01-18T00:00:00"/>
    <s v="67121"/>
    <s v="abc s.r.o."/>
    <n v="6229"/>
    <s v="CZK"/>
    <x v="0"/>
  </r>
  <r>
    <s v="FP7208624"/>
    <s v="1163121"/>
    <d v="2018-01-18T00:00:00"/>
    <s v="60018"/>
    <s v="abc s.r.o."/>
    <n v="17681.89"/>
    <s v="CZK"/>
    <x v="0"/>
  </r>
  <r>
    <s v="FP7208575"/>
    <s v="16052"/>
    <d v="2018-01-18T00:00:00"/>
    <s v="ADR00197"/>
    <s v="abc s.r.o."/>
    <n v="5747.5"/>
    <s v="CZK"/>
    <x v="0"/>
  </r>
  <r>
    <s v="FP7208608"/>
    <s v="16025"/>
    <d v="2018-01-18T00:00:00"/>
    <s v="ADR00077"/>
    <s v="abc s.r.o."/>
    <n v="60500"/>
    <s v="CZK"/>
    <x v="0"/>
  </r>
  <r>
    <s v="FP7208616"/>
    <s v="1110600111"/>
    <d v="2018-01-18T00:00:00"/>
    <s v="82996"/>
    <s v="abc s.r.o."/>
    <n v="641"/>
    <s v="CZK"/>
    <x v="0"/>
  </r>
  <r>
    <s v="FP7208538"/>
    <s v="6211142"/>
    <d v="2018-01-18T00:00:00"/>
    <s v="90258"/>
    <s v="abc s.r.o."/>
    <n v="9075"/>
    <s v="CZK"/>
    <x v="0"/>
  </r>
  <r>
    <s v="FP7208625"/>
    <s v="1163074"/>
    <d v="2018-01-18T00:00:00"/>
    <s v="60018"/>
    <s v="abc s.r.o."/>
    <n v="561005.18000000005"/>
    <s v="CZK"/>
    <x v="0"/>
  </r>
  <r>
    <s v="FP7208817"/>
    <s v="8257194233137"/>
    <d v="2018-01-18T00:00:00"/>
    <s v="ADR00421"/>
    <s v="abc s.r.o."/>
    <n v="41429.33"/>
    <s v="CZK"/>
    <x v="0"/>
  </r>
  <r>
    <s v="FP7208511"/>
    <s v="1600000996"/>
    <d v="2018-01-18T00:00:00"/>
    <s v="86480"/>
    <s v="abc s.r.o."/>
    <n v="60868"/>
    <s v="CZK"/>
    <x v="0"/>
  </r>
  <r>
    <s v="FP7208537"/>
    <s v="6211137"/>
    <d v="2018-01-18T00:00:00"/>
    <s v="90258"/>
    <s v="abc s.r.o."/>
    <n v="6655"/>
    <s v="CZK"/>
    <x v="0"/>
  </r>
  <r>
    <s v="FP7208623"/>
    <s v="1163112"/>
    <d v="2018-01-18T00:00:00"/>
    <s v="60018"/>
    <s v="abc s.r.o."/>
    <n v="1360.46"/>
    <s v="CZK"/>
    <x v="0"/>
  </r>
  <r>
    <s v="FP7208648"/>
    <s v="1003875"/>
    <d v="2018-01-18T00:00:00"/>
    <s v="67121"/>
    <s v="abc s.r.o."/>
    <n v="1422.12"/>
    <s v="CZK"/>
    <x v="0"/>
  </r>
  <r>
    <s v="FP7208301"/>
    <s v="5116900657"/>
    <d v="2018-01-18T00:00:00"/>
    <s v="72254"/>
    <s v="abc s.r.o."/>
    <n v="1050"/>
    <s v="CZK"/>
    <x v="0"/>
  </r>
  <r>
    <s v="FP7208306"/>
    <s v="1051610391"/>
    <d v="2018-01-18T00:00:00"/>
    <s v="85789"/>
    <s v="abc s.r.o."/>
    <n v="5703"/>
    <s v="CZK"/>
    <x v="0"/>
  </r>
  <r>
    <s v="FP7208316"/>
    <s v="160317"/>
    <d v="2018-01-18T00:00:00"/>
    <s v="85995"/>
    <s v="abc s.r.o."/>
    <n v="21674"/>
    <s v="CZK"/>
    <x v="0"/>
  </r>
  <r>
    <s v="FP7208493"/>
    <s v="6211144"/>
    <d v="2018-01-18T00:00:00"/>
    <s v="90258"/>
    <s v="abc s.r.o."/>
    <n v="125356"/>
    <s v="CZK"/>
    <x v="0"/>
  </r>
  <r>
    <s v="FP7208615"/>
    <s v="460100352"/>
    <d v="2018-01-18T00:00:00"/>
    <s v="ADR00304"/>
    <s v="abc s.r.o."/>
    <n v="5385"/>
    <s v="CZK"/>
    <x v="0"/>
  </r>
  <r>
    <s v="FP7208539"/>
    <s v="6211135"/>
    <d v="2018-01-18T00:00:00"/>
    <s v="90258"/>
    <s v="abc s.r.o."/>
    <n v="47130"/>
    <s v="CZK"/>
    <x v="0"/>
  </r>
  <r>
    <s v="FP7208428"/>
    <s v="16017674"/>
    <d v="2018-01-21T00:00:00"/>
    <s v="72770"/>
    <s v="abc s.r.o."/>
    <n v="45669.69"/>
    <s v="CZK"/>
    <x v="0"/>
  </r>
  <r>
    <s v="FP7208527"/>
    <s v="21260370"/>
    <d v="2018-01-21T00:00:00"/>
    <s v="86348"/>
    <s v="abc s.r.o."/>
    <n v="12584"/>
    <s v="CZK"/>
    <x v="0"/>
  </r>
  <r>
    <s v="FP7208367"/>
    <s v="16018993"/>
    <d v="2018-01-21T00:00:00"/>
    <s v="72770"/>
    <s v="abc s.r.o."/>
    <n v="79030.399999999994"/>
    <s v="CZK"/>
    <x v="0"/>
  </r>
  <r>
    <s v="FP7208345"/>
    <s v="160436"/>
    <d v="2018-01-21T00:00:00"/>
    <s v="88270"/>
    <s v="abc s.r.o."/>
    <n v="1098961"/>
    <s v="CZK"/>
    <x v="0"/>
  </r>
  <r>
    <s v="FP7208343"/>
    <s v="116227"/>
    <d v="2018-01-21T00:00:00"/>
    <s v="85854"/>
    <s v="abc s.r.o."/>
    <n v="1758883.23"/>
    <s v="CZK"/>
    <x v="0"/>
  </r>
  <r>
    <s v="FP7208721"/>
    <s v="8257194234485"/>
    <d v="2018-01-21T00:00:00"/>
    <s v="ADR00421"/>
    <s v="abc s.r.o."/>
    <n v="83478.289999999994"/>
    <s v="CZK"/>
    <x v="0"/>
  </r>
  <r>
    <s v="FP7208730"/>
    <s v="8257194234103"/>
    <d v="2018-01-21T00:00:00"/>
    <s v="ADR00421"/>
    <s v="abc s.r.o."/>
    <n v="150247.14000000001"/>
    <s v="CZK"/>
    <x v="0"/>
  </r>
  <r>
    <s v="FP7208735"/>
    <s v="8257194234102"/>
    <d v="2018-01-21T00:00:00"/>
    <s v="ADR00421"/>
    <s v="abc s.r.o."/>
    <n v="423553.63"/>
    <s v="CZK"/>
    <x v="0"/>
  </r>
  <r>
    <s v="FP7208659"/>
    <s v="8827599523"/>
    <d v="2018-01-21T00:00:00"/>
    <s v="82372"/>
    <s v="abc s.r.o."/>
    <n v="1506.09"/>
    <s v="CZK"/>
    <x v="0"/>
  </r>
  <r>
    <s v="FP7208311"/>
    <s v="6638034878"/>
    <d v="2018-01-21T00:00:00"/>
    <s v="82488"/>
    <s v="abc s.r.o."/>
    <n v="32624.02"/>
    <s v="CZK"/>
    <x v="0"/>
  </r>
  <r>
    <s v="FP7208339"/>
    <s v="121601525"/>
    <d v="2018-01-21T00:00:00"/>
    <s v="82584"/>
    <s v="abc s.r.o."/>
    <n v="146282.15"/>
    <s v="CZK"/>
    <x v="0"/>
  </r>
  <r>
    <s v="FP7208569"/>
    <s v="16018382"/>
    <d v="2018-01-21T00:00:00"/>
    <s v="72770"/>
    <s v="abc s.r.o."/>
    <n v="582101.79"/>
    <s v="CZK"/>
    <x v="0"/>
  </r>
  <r>
    <s v="FP7208749"/>
    <s v="8257194234486"/>
    <d v="2018-01-21T00:00:00"/>
    <s v="ADR00421"/>
    <s v="abc s.r.o."/>
    <n v="-2606.08"/>
    <s v="CZK"/>
    <x v="0"/>
  </r>
  <r>
    <s v="FP7208338"/>
    <s v="419497"/>
    <d v="2018-01-21T00:00:00"/>
    <s v="100131"/>
    <s v="abc s.r.o."/>
    <n v="79339.64"/>
    <s v="CZK"/>
    <x v="0"/>
  </r>
  <r>
    <s v="FP7208679"/>
    <s v="17126376"/>
    <d v="2018-01-21T00:00:00"/>
    <s v="82330"/>
    <s v="abc s.r.o."/>
    <n v="289199"/>
    <s v="CZK"/>
    <x v="0"/>
  </r>
  <r>
    <s v="FP7208344"/>
    <s v="160444"/>
    <d v="2018-01-21T00:00:00"/>
    <s v="88270"/>
    <s v="abc s.r.o."/>
    <n v="30893"/>
    <s v="CZK"/>
    <x v="0"/>
  </r>
  <r>
    <s v="FP7208703"/>
    <s v="2016052"/>
    <d v="2018-01-21T00:00:00"/>
    <s v="61868"/>
    <s v="abc s.r.o."/>
    <n v="3270"/>
    <s v="CZK"/>
    <x v="0"/>
  </r>
  <r>
    <s v="FP7208362"/>
    <s v="20160066"/>
    <d v="2018-01-22T00:00:00"/>
    <s v="61779"/>
    <s v="abc s.r.o."/>
    <n v="6757"/>
    <s v="CZK"/>
    <x v="0"/>
  </r>
  <r>
    <s v="FP7208365"/>
    <s v="20160065"/>
    <d v="2018-01-22T00:00:00"/>
    <s v="61779"/>
    <s v="abc s.r.o."/>
    <n v="16345"/>
    <s v="CZK"/>
    <x v="0"/>
  </r>
  <r>
    <s v="FP7208352"/>
    <s v="1116005711"/>
    <d v="2018-01-22T00:00:00"/>
    <s v="86275"/>
    <s v="abc s.r.o."/>
    <n v="1729"/>
    <s v="CZK"/>
    <x v="0"/>
  </r>
  <r>
    <s v="FP7208815"/>
    <s v="8257194235262"/>
    <d v="2018-01-23T00:00:00"/>
    <s v="ADR00421"/>
    <s v="abc s.r.o."/>
    <n v="5648.23"/>
    <s v="CZK"/>
    <x v="0"/>
  </r>
  <r>
    <s v="FP7208731"/>
    <s v="8257194235573"/>
    <d v="2018-01-24T00:00:00"/>
    <s v="ADR00421"/>
    <s v="abc s.r.o."/>
    <n v="27066.47"/>
    <s v="CZK"/>
    <x v="0"/>
  </r>
  <r>
    <s v="FP7208664"/>
    <s v="16164091"/>
    <d v="2018-01-24T00:00:00"/>
    <s v="61504"/>
    <s v="abc s.r.o."/>
    <n v="31939"/>
    <s v="CZK"/>
    <x v="0"/>
  </r>
  <r>
    <s v="FP7208811"/>
    <s v="20161101"/>
    <d v="2018-01-24T00:00:00"/>
    <s v="ADR00365"/>
    <s v="abc s.r.o."/>
    <n v="143012.32"/>
    <s v="CZK"/>
    <x v="0"/>
  </r>
  <r>
    <s v="FP7208743"/>
    <s v="8257194235574"/>
    <d v="2018-01-24T00:00:00"/>
    <s v="ADR00421"/>
    <s v="abc s.r.o."/>
    <n v="65396.24"/>
    <s v="CZK"/>
    <x v="0"/>
  </r>
  <r>
    <s v="FP7208733"/>
    <s v="1585070794"/>
    <d v="2018-01-24T00:00:00"/>
    <s v="86097"/>
    <s v="abc s.r.o."/>
    <n v="20654.36"/>
    <s v="CZK"/>
    <x v="0"/>
  </r>
  <r>
    <s v="FP7208680"/>
    <s v="20161025259"/>
    <d v="2018-01-24T00:00:00"/>
    <s v="81470"/>
    <s v="abc s.r.o."/>
    <n v="40867.75"/>
    <s v="CZK"/>
    <x v="0"/>
  </r>
  <r>
    <s v="FP7208793"/>
    <s v="16006"/>
    <d v="2018-01-24T00:00:00"/>
    <s v="ADR00534"/>
    <s v="abc s.r.o."/>
    <n v="67000"/>
    <s v="CZK"/>
    <x v="0"/>
  </r>
  <r>
    <s v="FP7208792"/>
    <s v="16007"/>
    <d v="2018-01-24T00:00:00"/>
    <s v="ADR00534"/>
    <s v="abc s.r.o."/>
    <n v="1969"/>
    <s v="CZK"/>
    <x v="0"/>
  </r>
  <r>
    <s v="FP7208547"/>
    <s v="1522393"/>
    <d v="2018-01-25T00:00:00"/>
    <s v="61415"/>
    <s v="abc s.r.o."/>
    <n v="2328.2399999999998"/>
    <s v="CZK"/>
    <x v="0"/>
  </r>
  <r>
    <s v="FP7208752"/>
    <s v="20160216"/>
    <d v="2018-01-25T00:00:00"/>
    <s v="61482"/>
    <s v="abc s.r.o."/>
    <n v="14520"/>
    <s v="CZK"/>
    <x v="0"/>
  </r>
  <r>
    <s v="FP7208741"/>
    <s v="8257194237257"/>
    <d v="2018-01-25T00:00:00"/>
    <s v="ADR00421"/>
    <s v="abc s.r.o."/>
    <n v="771305.35"/>
    <s v="CZK"/>
    <x v="0"/>
  </r>
  <r>
    <s v="FP7208371"/>
    <s v="20161333"/>
    <d v="2018-01-25T00:00:00"/>
    <s v="60026"/>
    <s v="abc s.r.o."/>
    <n v="2366.9499999999998"/>
    <s v="CZK"/>
    <x v="0"/>
  </r>
  <r>
    <s v="FP7208380"/>
    <s v="1116005751"/>
    <d v="2018-01-25T00:00:00"/>
    <s v="86275"/>
    <s v="abc s.r.o."/>
    <n v="195838.5"/>
    <s v="CZK"/>
    <x v="0"/>
  </r>
  <r>
    <s v="FP7208420"/>
    <s v="136604475"/>
    <d v="2018-01-25T00:00:00"/>
    <s v="80826"/>
    <s v="abc s.r.o."/>
    <n v="1354.51"/>
    <s v="CZK"/>
    <x v="0"/>
  </r>
  <r>
    <s v="FP7208742"/>
    <s v="8257194237256"/>
    <d v="2018-01-25T00:00:00"/>
    <s v="ADR00421"/>
    <s v="abc s.r.o."/>
    <n v="44055.3"/>
    <s v="CZK"/>
    <x v="0"/>
  </r>
  <r>
    <s v="FP7208581"/>
    <s v="22150123"/>
    <d v="2018-01-25T00:00:00"/>
    <s v="ADR00310"/>
    <s v="abc s.r.o."/>
    <n v="81060"/>
    <s v="CZK"/>
    <x v="0"/>
  </r>
  <r>
    <s v="FP7208686"/>
    <s v="2163087369"/>
    <d v="2018-01-25T00:00:00"/>
    <s v="61731"/>
    <s v="abc s.r.o."/>
    <n v="712"/>
    <s v="CZK"/>
    <x v="0"/>
  </r>
  <r>
    <s v="FP7208409"/>
    <s v="121601552"/>
    <d v="2018-01-25T00:00:00"/>
    <s v="82584"/>
    <s v="abc s.r.o."/>
    <n v="133280.97"/>
    <s v="CZK"/>
    <x v="0"/>
  </r>
  <r>
    <s v="FP7208357"/>
    <s v="160396"/>
    <d v="2018-01-25T00:00:00"/>
    <s v="88270"/>
    <s v="abc s.r.o."/>
    <n v="1943260"/>
    <s v="CZK"/>
    <x v="0"/>
  </r>
  <r>
    <s v="FP7208398"/>
    <s v="160452"/>
    <d v="2018-01-25T00:00:00"/>
    <s v="88270"/>
    <s v="abc s.r.o."/>
    <n v="1882700"/>
    <s v="CZK"/>
    <x v="0"/>
  </r>
  <r>
    <s v="FP7208397"/>
    <s v="160453"/>
    <d v="2018-01-25T00:00:00"/>
    <s v="88270"/>
    <s v="abc s.r.o."/>
    <n v="1943260"/>
    <s v="CZK"/>
    <x v="0"/>
  </r>
  <r>
    <s v="FP7208753"/>
    <s v="160005189"/>
    <d v="2018-01-25T00:00:00"/>
    <s v="ADR00552"/>
    <s v="abc s.r.o."/>
    <n v="32784"/>
    <s v="CZK"/>
    <x v="0"/>
  </r>
  <r>
    <s v="FP7208399"/>
    <s v="160395"/>
    <d v="2018-01-25T00:00:00"/>
    <s v="88270"/>
    <s v="abc s.r.o."/>
    <n v="1882700"/>
    <s v="CZK"/>
    <x v="0"/>
  </r>
  <r>
    <s v="FP7208689"/>
    <s v="160132"/>
    <d v="2018-01-28T00:00:00"/>
    <s v="86497"/>
    <s v="abc s.r.o."/>
    <n v="69878"/>
    <s v="CZK"/>
    <x v="0"/>
  </r>
  <r>
    <s v="FP7208729"/>
    <s v="1700000085"/>
    <d v="2018-01-28T00:00:00"/>
    <s v="86480"/>
    <s v="abc s.r.o."/>
    <n v="16940"/>
    <s v="CZK"/>
    <x v="0"/>
  </r>
  <r>
    <s v="FP7208579"/>
    <s v="1700000081"/>
    <d v="2018-01-28T00:00:00"/>
    <s v="86480"/>
    <s v="abc s.r.o."/>
    <n v="7618"/>
    <s v="CZK"/>
    <x v="0"/>
  </r>
  <r>
    <s v="FP7208713"/>
    <s v="1600001016"/>
    <d v="2018-01-28T00:00:00"/>
    <s v="86480"/>
    <s v="abc s.r.o."/>
    <n v="20364"/>
    <s v="CZK"/>
    <x v="0"/>
  </r>
  <r>
    <s v="FP7208814"/>
    <s v="8257194238685"/>
    <d v="2018-01-28T00:00:00"/>
    <s v="ADR00421"/>
    <s v="abc s.r.o."/>
    <n v="62383.16"/>
    <s v="CZK"/>
    <x v="0"/>
  </r>
  <r>
    <s v="FP7208685"/>
    <s v="2163133501"/>
    <d v="2018-01-28T00:00:00"/>
    <s v="61731"/>
    <s v="abc s.r.o."/>
    <n v="1004"/>
    <s v="CZK"/>
    <x v="0"/>
  </r>
  <r>
    <s v="FP7208678"/>
    <s v="1160406"/>
    <d v="2018-01-28T00:00:00"/>
    <s v="ADR00015"/>
    <s v="abc s.r.o."/>
    <n v="2003"/>
    <s v="CZK"/>
    <x v="0"/>
  </r>
  <r>
    <s v="FP7208390"/>
    <s v="900608358"/>
    <d v="2018-01-28T00:00:00"/>
    <s v="86196"/>
    <s v="abc s.r.o."/>
    <n v="9184"/>
    <s v="CZK"/>
    <x v="0"/>
  </r>
  <r>
    <s v="FP7208734"/>
    <s v="8257194238351"/>
    <d v="2018-01-28T00:00:00"/>
    <s v="ADR00421"/>
    <s v="abc s.r.o."/>
    <n v="1232975.83"/>
    <s v="CZK"/>
    <x v="0"/>
  </r>
  <r>
    <s v="FP7208691"/>
    <s v="1004267"/>
    <d v="2018-01-28T00:00:00"/>
    <s v="67121"/>
    <s v="abc s.r.o."/>
    <n v="435.06"/>
    <s v="CZK"/>
    <x v="0"/>
  </r>
  <r>
    <s v="FP7208718"/>
    <s v="8257194238352"/>
    <d v="2018-01-28T00:00:00"/>
    <s v="ADR00421"/>
    <s v="abc s.r.o."/>
    <n v="68901"/>
    <s v="CZK"/>
    <x v="0"/>
  </r>
  <r>
    <s v="FP7208714"/>
    <s v="1700000084"/>
    <d v="2018-01-28T00:00:00"/>
    <s v="86480"/>
    <s v="abc s.r.o."/>
    <n v="16880"/>
    <s v="CZK"/>
    <x v="0"/>
  </r>
  <r>
    <s v="FP7208609"/>
    <s v="2163135807"/>
    <d v="2018-01-28T00:00:00"/>
    <s v="61731"/>
    <s v="abc s.r.o."/>
    <n v="2025"/>
    <s v="CZK"/>
    <x v="0"/>
  </r>
  <r>
    <s v="FP7208715"/>
    <s v="1600001017"/>
    <d v="2018-01-28T00:00:00"/>
    <s v="86480"/>
    <s v="abc s.r.o."/>
    <n v="26681"/>
    <s v="CZK"/>
    <x v="0"/>
  </r>
  <r>
    <s v="FP7208690"/>
    <s v="20160032"/>
    <d v="2018-01-29T00:00:00"/>
    <s v="ADR00113"/>
    <s v="abc s.r.o."/>
    <n v="25410"/>
    <s v="CZK"/>
    <x v="0"/>
  </r>
  <r>
    <s v="FP7208384"/>
    <s v="8914097439"/>
    <d v="2018-01-29T00:00:00"/>
    <s v="86048"/>
    <s v="abc s.r.o."/>
    <n v="18831.86"/>
    <s v="CZK"/>
    <x v="0"/>
  </r>
  <r>
    <s v="FP7208144"/>
    <s v="9152324244"/>
    <d v="2018-01-29T00:00:00"/>
    <s v="85721"/>
    <s v="abc s.r.o."/>
    <n v="45349"/>
    <s v="CZK"/>
    <x v="0"/>
  </r>
  <r>
    <s v="FP7208481"/>
    <s v="160327"/>
    <d v="2018-01-29T00:00:00"/>
    <s v="85995"/>
    <s v="abc s.r.o."/>
    <n v="10958"/>
    <s v="CZK"/>
    <x v="0"/>
  </r>
  <r>
    <s v="FP7208470"/>
    <s v="103444"/>
    <d v="2018-01-29T00:00:00"/>
    <s v="123587"/>
    <s v="abc s.r.o."/>
    <n v="13491.51"/>
    <s v="CZK"/>
    <x v="0"/>
  </r>
  <r>
    <s v="FP7208147"/>
    <s v="9055105934"/>
    <d v="2018-01-29T00:00:00"/>
    <s v="85721"/>
    <s v="abc s.r.o."/>
    <n v="269"/>
    <s v="CZK"/>
    <x v="0"/>
  </r>
  <r>
    <s v="FP7208474"/>
    <s v="103522"/>
    <d v="2018-01-29T00:00:00"/>
    <s v="123587"/>
    <s v="abc s.r.o."/>
    <n v="6474.48"/>
    <s v="CZK"/>
    <x v="0"/>
  </r>
  <r>
    <s v="FP7208472"/>
    <s v="103524"/>
    <d v="2018-01-29T00:00:00"/>
    <s v="123587"/>
    <s v="abc s.r.o."/>
    <n v="13491.51"/>
    <s v="CZK"/>
    <x v="0"/>
  </r>
  <r>
    <s v="FP7208471"/>
    <s v="103616"/>
    <d v="2018-01-29T00:00:00"/>
    <s v="123587"/>
    <s v="abc s.r.o."/>
    <n v="13491.51"/>
    <s v="CZK"/>
    <x v="0"/>
  </r>
  <r>
    <s v="FP7208418"/>
    <s v="6120266"/>
    <d v="2018-01-29T00:00:00"/>
    <s v="61883"/>
    <s v="abc s.r.o."/>
    <n v="7497"/>
    <s v="CZK"/>
    <x v="0"/>
  </r>
  <r>
    <s v="FP7208422"/>
    <s v="1163028"/>
    <d v="2018-01-29T00:00:00"/>
    <s v="61811"/>
    <s v="abc s.r.o."/>
    <n v="2697"/>
    <s v="CZK"/>
    <x v="0"/>
  </r>
  <r>
    <s v="FP7208421"/>
    <s v="364058154"/>
    <d v="2018-01-29T00:00:00"/>
    <s v="85737"/>
    <s v="abc s.r.o."/>
    <n v="1888"/>
    <s v="CZK"/>
    <x v="0"/>
  </r>
  <r>
    <s v="FP7208414"/>
    <s v="121601576"/>
    <d v="2018-01-29T00:00:00"/>
    <s v="82584"/>
    <s v="abc s.r.o."/>
    <n v="62320.45"/>
    <s v="CZK"/>
    <x v="0"/>
  </r>
  <r>
    <s v="FP7208475"/>
    <s v="103614"/>
    <d v="2018-01-29T00:00:00"/>
    <s v="123587"/>
    <s v="abc s.r.o."/>
    <n v="6474.48"/>
    <s v="CZK"/>
    <x v="0"/>
  </r>
  <r>
    <s v="FP7208473"/>
    <s v="103442"/>
    <d v="2018-01-29T00:00:00"/>
    <s v="123587"/>
    <s v="abc s.r.o."/>
    <n v="6474.48"/>
    <s v="CZK"/>
    <x v="0"/>
  </r>
  <r>
    <s v="FP7208416"/>
    <s v="6638036195"/>
    <d v="2018-01-29T00:00:00"/>
    <s v="82488"/>
    <s v="abc s.r.o."/>
    <n v="19872.62"/>
    <s v="CZK"/>
    <x v="0"/>
  </r>
  <r>
    <s v="FP7208145"/>
    <s v="1132639816"/>
    <d v="2018-01-29T00:00:00"/>
    <s v="85721"/>
    <s v="abc s.r.o."/>
    <n v="30298.400000000001"/>
    <s v="CZK"/>
    <x v="0"/>
  </r>
  <r>
    <s v="FP7208436"/>
    <s v="116251"/>
    <d v="2018-01-29T00:00:00"/>
    <s v="85854"/>
    <s v="abc s.r.o."/>
    <n v="13385.87"/>
    <s v="CZK"/>
    <x v="0"/>
  </r>
  <r>
    <s v="FP7208415"/>
    <s v="6638036196"/>
    <d v="2018-01-29T00:00:00"/>
    <s v="82488"/>
    <s v="abc s.r.o."/>
    <n v="26631.56"/>
    <s v="CZK"/>
    <x v="0"/>
  </r>
  <r>
    <s v="FP7208487"/>
    <s v="103689"/>
    <d v="2018-01-30T00:00:00"/>
    <s v="123587"/>
    <s v="abc s.r.o."/>
    <n v="13491.51"/>
    <s v="CZK"/>
    <x v="0"/>
  </r>
  <r>
    <s v="FP7208484"/>
    <s v="103687"/>
    <d v="2018-01-30T00:00:00"/>
    <s v="123587"/>
    <s v="abc s.r.o."/>
    <n v="6474.48"/>
    <s v="CZK"/>
    <x v="0"/>
  </r>
  <r>
    <s v="FP7208751"/>
    <s v="21605532"/>
    <d v="2018-01-30T00:00:00"/>
    <s v="60019"/>
    <s v="abc s.r.o."/>
    <n v="196.71"/>
    <s v="CZK"/>
    <x v="0"/>
  </r>
  <r>
    <s v="FP7208702"/>
    <s v="201610164"/>
    <d v="2018-01-30T00:00:00"/>
    <s v="61836"/>
    <s v="abc s.r.o."/>
    <n v="3436"/>
    <s v="CZK"/>
    <x v="0"/>
  </r>
  <r>
    <s v="FP7208146"/>
    <s v="9253648494"/>
    <d v="2018-01-30T00:00:00"/>
    <s v="85721"/>
    <s v="abc s.r.o."/>
    <n v="16394.07"/>
    <s v="CZK"/>
    <x v="0"/>
  </r>
  <r>
    <s v="FP7208626"/>
    <s v="2163163239"/>
    <d v="2018-01-30T00:00:00"/>
    <s v="61731"/>
    <s v="abc s.r.o."/>
    <n v="24004"/>
    <s v="CZK"/>
    <x v="0"/>
  </r>
  <r>
    <s v="FP7208652"/>
    <s v="1524089"/>
    <d v="2018-02-01T00:00:00"/>
    <s v="61415"/>
    <s v="abc s.r.o."/>
    <n v="1980.69"/>
    <s v="CZK"/>
    <x v="1"/>
  </r>
  <r>
    <s v="FP7208778"/>
    <s v="2016900011"/>
    <d v="2018-02-01T00:00:00"/>
    <s v="ADR00324"/>
    <s v="abc s.r.o."/>
    <n v="163033"/>
    <s v="CZK"/>
    <x v="1"/>
  </r>
  <r>
    <s v="FP7208779"/>
    <s v="5551313242"/>
    <d v="2018-02-01T00:00:00"/>
    <s v="ADR00075"/>
    <s v="abc s.r.o."/>
    <n v="847"/>
    <s v="CZK"/>
    <x v="1"/>
  </r>
  <r>
    <s v="FP7208801"/>
    <s v="2201610"/>
    <d v="2018-02-01T00:00:00"/>
    <s v="ADR00012"/>
    <s v="abc s.r.o."/>
    <n v="10200"/>
    <s v="CZK"/>
    <x v="1"/>
  </r>
  <r>
    <s v="FP7208666"/>
    <s v="1700000086"/>
    <d v="2018-02-01T00:00:00"/>
    <s v="86480"/>
    <s v="abc s.r.o."/>
    <n v="158891"/>
    <s v="CZK"/>
    <x v="1"/>
  </r>
  <r>
    <s v="FP7208563"/>
    <s v="116299"/>
    <d v="2018-02-02T00:00:00"/>
    <s v="85854"/>
    <s v="abc s.r.o."/>
    <n v="24538.799999999999"/>
    <s v="CZK"/>
    <x v="1"/>
  </r>
  <r>
    <s v="FP7208535"/>
    <s v="160497"/>
    <d v="2018-02-02T00:00:00"/>
    <s v="88270"/>
    <s v="abc s.r.o."/>
    <n v="2013983"/>
    <s v="CZK"/>
    <x v="1"/>
  </r>
  <r>
    <s v="FP7208794"/>
    <s v="1586974"/>
    <d v="2018-02-02T00:00:00"/>
    <s v="59972"/>
    <s v="abc s.r.o."/>
    <n v="326.45999999999998"/>
    <s v="CZK"/>
    <x v="1"/>
  </r>
  <r>
    <s v="FP7208641"/>
    <s v="4010156104"/>
    <d v="2018-02-02T00:00:00"/>
    <s v="80651"/>
    <s v="abc s.r.o."/>
    <n v="679531.16"/>
    <s v="CZK"/>
    <x v="1"/>
  </r>
  <r>
    <s v="FP7208771"/>
    <s v="3601023111"/>
    <d v="2018-02-02T00:00:00"/>
    <s v="61733"/>
    <s v="abc s.r.o."/>
    <n v="1056.32"/>
    <s v="CZK"/>
    <x v="1"/>
  </r>
  <r>
    <s v="FP7208786"/>
    <s v="765248029"/>
    <d v="2018-02-02T00:00:00"/>
    <s v="30129716"/>
    <s v="abc s.r.o."/>
    <n v="284350"/>
    <s v="CZK"/>
    <x v="1"/>
  </r>
  <r>
    <s v="FP7208780"/>
    <s v="169000121"/>
    <d v="2018-02-02T00:00:00"/>
    <s v="ADR00552"/>
    <s v="abc s.r.o."/>
    <n v="-1967"/>
    <s v="CZK"/>
    <x v="1"/>
  </r>
  <r>
    <s v="FP7208790"/>
    <s v="1011701161"/>
    <d v="2018-02-02T00:00:00"/>
    <s v="ADR00085"/>
    <s v="abc s.r.o."/>
    <n v="15125"/>
    <s v="CZK"/>
    <x v="1"/>
  </r>
  <r>
    <s v="FP7208509"/>
    <s v="20160902"/>
    <d v="2018-02-02T00:00:00"/>
    <s v="68565"/>
    <s v="abc s.r.o."/>
    <n v="16940"/>
    <s v="CZK"/>
    <x v="1"/>
  </r>
  <r>
    <s v="FP7208665"/>
    <s v="16170125"/>
    <d v="2018-02-02T00:00:00"/>
    <s v="61504"/>
    <s v="abc s.r.o."/>
    <n v="2541"/>
    <s v="CZK"/>
    <x v="1"/>
  </r>
  <r>
    <s v="FP7208536"/>
    <s v="160498"/>
    <d v="2018-02-02T00:00:00"/>
    <s v="88270"/>
    <s v="abc s.r.o."/>
    <n v="2248751"/>
    <s v="CZK"/>
    <x v="1"/>
  </r>
  <r>
    <s v="FP7208802"/>
    <s v="160101714"/>
    <d v="2018-02-02T00:00:00"/>
    <s v="61725"/>
    <s v="abc s.r.o."/>
    <n v="1499"/>
    <s v="CZK"/>
    <x v="1"/>
  </r>
  <r>
    <s v="FP7208617"/>
    <s v="311605351"/>
    <d v="2018-02-05T00:00:00"/>
    <s v="61505"/>
    <s v="abc s.r.o."/>
    <n v="55732.6"/>
    <s v="CZK"/>
    <x v="1"/>
  </r>
  <r>
    <s v="FP7208564"/>
    <s v="116301"/>
    <d v="2018-02-05T00:00:00"/>
    <s v="85854"/>
    <s v="abc s.r.o."/>
    <n v="106092.8"/>
    <s v="CZK"/>
    <x v="1"/>
  </r>
  <r>
    <s v="FP7208495"/>
    <s v="1051611463"/>
    <d v="2018-02-05T00:00:00"/>
    <s v="85789"/>
    <s v="abc s.r.o."/>
    <n v="3715"/>
    <s v="CZK"/>
    <x v="1"/>
  </r>
  <r>
    <s v="FP7208799"/>
    <s v="160146"/>
    <d v="2018-02-05T00:00:00"/>
    <s v="86497"/>
    <s v="abc s.r.o."/>
    <n v="47795"/>
    <s v="CZK"/>
    <x v="1"/>
  </r>
  <r>
    <s v="FP7208573"/>
    <s v="160328"/>
    <d v="2018-02-05T00:00:00"/>
    <s v="85995"/>
    <s v="abc s.r.o."/>
    <n v="26242"/>
    <s v="CZK"/>
    <x v="1"/>
  </r>
  <r>
    <s v="FP7208637"/>
    <s v="5116900689"/>
    <d v="2018-02-05T00:00:00"/>
    <s v="72254"/>
    <s v="abc s.r.o."/>
    <n v="1050"/>
    <s v="CZK"/>
    <x v="1"/>
  </r>
  <r>
    <s v="FP7208534"/>
    <s v="160033"/>
    <d v="2018-02-05T00:00:00"/>
    <s v="88270"/>
    <s v="abc s.r.o."/>
    <n v="6913616.5800000001"/>
    <s v="CZK"/>
    <x v="1"/>
  </r>
  <r>
    <s v="FP7208797"/>
    <s v="3498466"/>
    <d v="2018-02-05T00:00:00"/>
    <s v="ADR00193"/>
    <s v="abc s.r.o."/>
    <n v="5507.59"/>
    <s v="CZK"/>
    <x v="1"/>
  </r>
  <r>
    <s v="FP7208663"/>
    <s v="16172676"/>
    <d v="2018-02-05T00:00:00"/>
    <s v="61504"/>
    <s v="abc s.r.o."/>
    <n v="59934"/>
    <s v="CZK"/>
    <x v="1"/>
  </r>
  <r>
    <s v="FP7208544"/>
    <s v="121601625"/>
    <d v="2018-02-05T00:00:00"/>
    <s v="82584"/>
    <s v="abc s.r.o."/>
    <n v="80220.759999999995"/>
    <s v="CZK"/>
    <x v="1"/>
  </r>
  <r>
    <s v="FP7208745"/>
    <s v="1600001018"/>
    <d v="2018-02-05T00:00:00"/>
    <s v="86480"/>
    <s v="abc s.r.o."/>
    <n v="48400"/>
    <s v="CZK"/>
    <x v="1"/>
  </r>
  <r>
    <s v="FP7208795"/>
    <s v="511673916"/>
    <d v="2018-02-05T00:00:00"/>
    <s v="ADR00024"/>
    <s v="abc s.r.o."/>
    <n v="18138"/>
    <s v="CZK"/>
    <x v="1"/>
  </r>
  <r>
    <s v="FP7208775"/>
    <s v="382016"/>
    <d v="2018-02-05T00:00:00"/>
    <s v="61806"/>
    <s v="abc s.r.o."/>
    <n v="14520"/>
    <s v="CZK"/>
    <x v="1"/>
  </r>
  <r>
    <s v="FP7208796"/>
    <s v="3496875"/>
    <d v="2018-02-05T00:00:00"/>
    <s v="ADR00193"/>
    <s v="abc s.r.o."/>
    <n v="3577.59"/>
    <s v="CZK"/>
    <x v="1"/>
  </r>
  <r>
    <s v="FP7208619"/>
    <s v="121601624"/>
    <d v="2018-02-05T00:00:00"/>
    <s v="82584"/>
    <s v="abc s.r.o."/>
    <n v="842581.32"/>
    <s v="CZK"/>
    <x v="1"/>
  </r>
  <r>
    <s v="FP7208667"/>
    <s v="1700000083"/>
    <d v="2018-02-05T00:00:00"/>
    <s v="86480"/>
    <s v="abc s.r.o."/>
    <n v="2420"/>
    <s v="CZK"/>
    <x v="1"/>
  </r>
  <r>
    <s v="FP7208638"/>
    <s v="5116900700"/>
    <d v="2018-02-05T00:00:00"/>
    <s v="72254"/>
    <s v="abc s.r.o."/>
    <n v="2100"/>
    <s v="CZK"/>
    <x v="1"/>
  </r>
  <r>
    <s v="FP7208485"/>
    <s v="2016230"/>
    <d v="2018-02-05T00:00:00"/>
    <s v="66909"/>
    <s v="abc s.r.o."/>
    <n v="16214"/>
    <s v="CZK"/>
    <x v="1"/>
  </r>
  <r>
    <s v="FP7208774"/>
    <s v="392016"/>
    <d v="2018-02-05T00:00:00"/>
    <s v="61806"/>
    <s v="abc s.r.o."/>
    <n v="14995"/>
    <s v="CZK"/>
    <x v="1"/>
  </r>
  <r>
    <s v="FP7208776"/>
    <s v="362016"/>
    <d v="2018-02-05T00:00:00"/>
    <s v="61806"/>
    <s v="abc s.r.o."/>
    <n v="38539"/>
    <s v="CZK"/>
    <x v="1"/>
  </r>
  <r>
    <s v="FP7208543"/>
    <s v="121601606"/>
    <d v="2018-02-05T00:00:00"/>
    <s v="82584"/>
    <s v="abc s.r.o."/>
    <n v="24900.3"/>
    <s v="CZK"/>
    <x v="1"/>
  </r>
  <r>
    <s v="FP7208594"/>
    <s v="5116900698"/>
    <d v="2018-02-05T00:00:00"/>
    <s v="72254"/>
    <s v="abc s.r.o."/>
    <n v="1050"/>
    <s v="CZK"/>
    <x v="1"/>
  </r>
  <r>
    <s v="FP7208773"/>
    <s v=""/>
    <d v="2018-02-05T00:00:00"/>
    <s v="61806"/>
    <s v="abc s.r.o."/>
    <n v="16226"/>
    <s v="CZK"/>
    <x v="1"/>
  </r>
  <r>
    <s v="FP7208551"/>
    <s v="20161350"/>
    <d v="2018-02-06T00:00:00"/>
    <s v="60026"/>
    <s v="abc s.r.o."/>
    <n v="20232.580000000002"/>
    <s v="CZK"/>
    <x v="1"/>
  </r>
  <r>
    <s v="FP7208550"/>
    <s v="900608650"/>
    <d v="2018-02-06T00:00:00"/>
    <s v="86196"/>
    <s v="abc s.r.o."/>
    <n v="1772"/>
    <s v="CZK"/>
    <x v="1"/>
  </r>
  <r>
    <s v="FP7208785"/>
    <s v="1005288"/>
    <d v="2018-02-07T00:00:00"/>
    <s v="67121"/>
    <s v="abc s.r.o."/>
    <n v="2336"/>
    <s v="CZK"/>
    <x v="1"/>
  </r>
  <r>
    <s v="FP7208800"/>
    <s v="2016072"/>
    <d v="2018-02-07T00:00:00"/>
    <s v="81146"/>
    <s v="abc s.r.o."/>
    <n v="4800"/>
    <s v="CZK"/>
    <x v="1"/>
  </r>
  <r>
    <s v="FP7208693"/>
    <s v="311605478"/>
    <d v="2018-02-08T00:00:00"/>
    <s v="61505"/>
    <s v="abc s.r.o."/>
    <n v="19602"/>
    <s v="CZK"/>
    <x v="1"/>
  </r>
  <r>
    <s v="FP7208791"/>
    <s v="2100610001"/>
    <d v="2018-02-08T00:00:00"/>
    <s v="ADR00009"/>
    <s v="abc s.r.o."/>
    <n v="28376.25"/>
    <s v="CZK"/>
    <x v="1"/>
  </r>
  <r>
    <s v="FP7208508"/>
    <s v="165142"/>
    <d v="2018-02-09T00:00:00"/>
    <s v="61694"/>
    <s v="abc s.r.o."/>
    <n v="1049.0999999999999"/>
    <s v="CZK"/>
    <x v="1"/>
  </r>
  <r>
    <s v="FP7208644"/>
    <s v="850160020"/>
    <d v="2018-02-09T00:00:00"/>
    <s v="81783"/>
    <s v="abc s.r.o."/>
    <n v="111276.2"/>
    <s v="CZK"/>
    <x v="1"/>
  </r>
  <r>
    <s v="FP7208510"/>
    <s v="121601651"/>
    <d v="2018-02-09T00:00:00"/>
    <s v="82584"/>
    <s v="abc s.r.o."/>
    <n v="54002.28"/>
    <s v="CZK"/>
    <x v="1"/>
  </r>
  <r>
    <s v="FP7208507"/>
    <s v="165316"/>
    <d v="2018-02-09T00:00:00"/>
    <s v="61694"/>
    <s v="abc s.r.o."/>
    <n v="1673.4"/>
    <s v="CZK"/>
    <x v="1"/>
  </r>
  <r>
    <s v="FP7208671"/>
    <s v="1525845"/>
    <d v="2018-02-09T00:00:00"/>
    <s v="61415"/>
    <s v="abc s.r.o."/>
    <n v="1736.34"/>
    <s v="CZK"/>
    <x v="1"/>
  </r>
  <r>
    <s v="FP7208586"/>
    <s v="900608668"/>
    <d v="2018-02-09T00:00:00"/>
    <s v="86196"/>
    <s v="abc s.r.o."/>
    <n v="10178"/>
    <s v="CZK"/>
    <x v="1"/>
  </r>
  <r>
    <s v="FP7208496"/>
    <s v="4060000322"/>
    <d v="2018-02-09T00:00:00"/>
    <s v="ADR00261"/>
    <s v="abc s.r.o."/>
    <n v="589.29999999999995"/>
    <s v="CZK"/>
    <x v="1"/>
  </r>
  <r>
    <s v="FP7208562"/>
    <s v="116305"/>
    <d v="2018-02-09T00:00:00"/>
    <s v="85854"/>
    <s v="abc s.r.o."/>
    <n v="2447999.4"/>
    <s v="CZK"/>
    <x v="1"/>
  </r>
  <r>
    <s v="FP7208501"/>
    <s v="1400670785"/>
    <d v="2018-02-09T00:00:00"/>
    <s v="61559"/>
    <s v="abc s.r.o."/>
    <n v="10735"/>
    <s v="CZK"/>
    <x v="1"/>
  </r>
  <r>
    <s v="FP7208662"/>
    <s v="20160072"/>
    <d v="2018-02-09T00:00:00"/>
    <s v="61779"/>
    <s v="abc s.r.o."/>
    <n v="10834"/>
    <s v="CZK"/>
    <x v="1"/>
  </r>
  <r>
    <s v="FP7208593"/>
    <s v="5116900720"/>
    <d v="2018-02-09T00:00:00"/>
    <s v="72254"/>
    <s v="abc s.r.o."/>
    <n v="3150"/>
    <s v="CZK"/>
    <x v="1"/>
  </r>
  <r>
    <s v="FP7208705"/>
    <s v="16176119"/>
    <d v="2018-02-12T00:00:00"/>
    <s v="61504"/>
    <s v="abc s.r.o."/>
    <n v="2897"/>
    <s v="CZK"/>
    <x v="1"/>
  </r>
  <r>
    <s v="FP7208642"/>
    <s v="4010156906"/>
    <d v="2018-02-12T00:00:00"/>
    <s v="80651"/>
    <s v="abc s.r.o."/>
    <n v="4641.5600000000004"/>
    <s v="CZK"/>
    <x v="1"/>
  </r>
  <r>
    <s v="FP7208798"/>
    <s v="311605822"/>
    <d v="2018-02-12T00:00:00"/>
    <s v="61505"/>
    <s v="abc s.r.o."/>
    <n v="13552"/>
    <s v="CZK"/>
    <x v="1"/>
  </r>
  <r>
    <s v="FP7208558"/>
    <s v="8914097590"/>
    <d v="2018-02-12T00:00:00"/>
    <s v="86048"/>
    <s v="abc s.r.o."/>
    <n v="31565.3"/>
    <s v="CZK"/>
    <x v="1"/>
  </r>
  <r>
    <s v="FP7208275"/>
    <s v="8810033414"/>
    <d v="2018-02-13T00:00:00"/>
    <s v="85721"/>
    <s v="abc s.r.o."/>
    <n v="1"/>
    <s v="CZK"/>
    <x v="1"/>
  </r>
  <r>
    <s v="FP7208772"/>
    <s v="20160149"/>
    <d v="2018-02-13T00:00:00"/>
    <s v="ADR00231"/>
    <s v="abc s.r.o."/>
    <n v="11495"/>
    <s v="CZK"/>
    <x v="1"/>
  </r>
  <r>
    <s v="FP7208328"/>
    <s v="8810034049"/>
    <d v="2018-02-15T00:00:00"/>
    <s v="85721"/>
    <s v="abc s.r.o."/>
    <n v="2"/>
    <s v="CZK"/>
    <x v="1"/>
  </r>
  <r>
    <s v="FP7208695"/>
    <s v="160353"/>
    <d v="2018-02-16T00:00:00"/>
    <s v="85995"/>
    <s v="abc s.r.o."/>
    <n v="17056"/>
    <s v="CZK"/>
    <x v="1"/>
  </r>
  <r>
    <s v="FP7208658"/>
    <s v="850160022"/>
    <d v="2018-02-16T00:00:00"/>
    <s v="81783"/>
    <s v="abc s.r.o."/>
    <n v="10413.51"/>
    <s v="CZK"/>
    <x v="1"/>
  </r>
  <r>
    <s v="FP7208628"/>
    <s v="16020580"/>
    <d v="2018-02-16T00:00:00"/>
    <s v="72770"/>
    <s v="abc s.r.o."/>
    <n v="-11405.19"/>
    <s v="CZK"/>
    <x v="1"/>
  </r>
  <r>
    <s v="FP7208768"/>
    <s v="16179302"/>
    <d v="2018-02-16T00:00:00"/>
    <s v="61504"/>
    <s v="abc s.r.o."/>
    <n v="16279"/>
    <s v="CZK"/>
    <x v="1"/>
  </r>
  <r>
    <s v="FP7208697"/>
    <s v="160354"/>
    <d v="2018-02-16T00:00:00"/>
    <s v="85995"/>
    <s v="abc s.r.o."/>
    <n v="39243"/>
    <s v="CZK"/>
    <x v="1"/>
  </r>
  <r>
    <s v="FP7208629"/>
    <s v="16020579"/>
    <d v="2018-02-16T00:00:00"/>
    <s v="72770"/>
    <s v="abc s.r.o."/>
    <n v="20090.84"/>
    <s v="CZK"/>
    <x v="1"/>
  </r>
  <r>
    <s v="FP7208808"/>
    <s v="16179944"/>
    <d v="2018-02-16T00:00:00"/>
    <s v="61504"/>
    <s v="abc s.r.o."/>
    <n v="971"/>
    <s v="CZK"/>
    <x v="1"/>
  </r>
  <r>
    <s v="FP7208687"/>
    <s v="9120021620"/>
    <d v="2018-02-16T00:00:00"/>
    <s v="72421"/>
    <s v="abc s.r.o."/>
    <n v="3533312.53"/>
    <s v="CZK"/>
    <x v="1"/>
  </r>
  <r>
    <s v="FP7208765"/>
    <s v="1700000101"/>
    <d v="2018-02-16T00:00:00"/>
    <s v="86480"/>
    <s v="abc s.r.o."/>
    <n v="75504"/>
    <s v="CZK"/>
    <x v="1"/>
  </r>
  <r>
    <s v="FP7208698"/>
    <s v="116300"/>
    <d v="2018-02-16T00:00:00"/>
    <s v="85854"/>
    <s v="abc s.r.o."/>
    <n v="411593.6"/>
    <s v="CZK"/>
    <x v="1"/>
  </r>
  <r>
    <s v="FP7208696"/>
    <s v="160355"/>
    <d v="2018-02-16T00:00:00"/>
    <s v="85995"/>
    <s v="abc s.r.o."/>
    <n v="121436"/>
    <s v="CZK"/>
    <x v="1"/>
  </r>
  <r>
    <s v="FP7208809"/>
    <s v="10161024"/>
    <d v="2018-02-16T00:00:00"/>
    <s v="ADR00518"/>
    <s v="abc s.r.o."/>
    <n v="4095"/>
    <s v="CZK"/>
    <x v="1"/>
  </r>
  <r>
    <s v="FP7208627"/>
    <s v="16020097"/>
    <d v="2018-02-16T00:00:00"/>
    <s v="72770"/>
    <s v="abc s.r.o."/>
    <n v="35742.86"/>
    <s v="CZK"/>
    <x v="1"/>
  </r>
  <r>
    <s v="FP7208643"/>
    <s v="1051611749"/>
    <d v="2018-02-16T00:00:00"/>
    <s v="85789"/>
    <s v="abc s.r.o."/>
    <n v="8581.5499999999993"/>
    <s v="CZK"/>
    <x v="1"/>
  </r>
  <r>
    <s v="FP7208694"/>
    <s v="900609108"/>
    <d v="2018-02-19T00:00:00"/>
    <s v="86196"/>
    <s v="abc s.r.o."/>
    <n v="25559"/>
    <s v="CZK"/>
    <x v="1"/>
  </r>
  <r>
    <s v="FP7208701"/>
    <s v="2016100563"/>
    <d v="2018-02-19T00:00:00"/>
    <s v="85845"/>
    <s v="abc s.r.o."/>
    <n v="1422"/>
    <s v="CZK"/>
    <x v="1"/>
  </r>
  <r>
    <s v="FP7208767"/>
    <s v="1700000108"/>
    <d v="2018-02-19T00:00:00"/>
    <s v="86480"/>
    <s v="abc s.r.o."/>
    <n v="235272"/>
    <s v="CZK"/>
    <x v="1"/>
  </r>
  <r>
    <s v="FP7208660"/>
    <s v="1051612277"/>
    <d v="2018-02-19T00:00:00"/>
    <s v="85789"/>
    <s v="abc s.r.o."/>
    <n v="1659.03"/>
    <s v="CZK"/>
    <x v="1"/>
  </r>
  <r>
    <s v="FP7208722"/>
    <s v="419747"/>
    <d v="2018-02-19T00:00:00"/>
    <s v="100131"/>
    <s v="abc s.r.o."/>
    <n v="34104.910000000003"/>
    <s v="CZK"/>
    <x v="1"/>
  </r>
  <r>
    <s v="FP7208766"/>
    <s v="1700000114"/>
    <d v="2018-02-19T00:00:00"/>
    <s v="86480"/>
    <s v="abc s.r.o."/>
    <n v="38664"/>
    <s v="CZK"/>
    <x v="1"/>
  </r>
  <r>
    <s v="FP7208661"/>
    <s v="20161373"/>
    <d v="2018-02-20T00:00:00"/>
    <s v="60026"/>
    <s v="abc s.r.o."/>
    <n v="20232.580000000002"/>
    <s v="CZK"/>
    <x v="1"/>
  </r>
  <r>
    <s v="FP7208709"/>
    <s v="900609179"/>
    <d v="2018-02-20T00:00:00"/>
    <s v="86196"/>
    <s v="abc s.r.o."/>
    <n v="11256"/>
    <s v="CZK"/>
    <x v="1"/>
  </r>
  <r>
    <s v="FP7208699"/>
    <s v="116319"/>
    <d v="2018-02-20T00:00:00"/>
    <s v="85854"/>
    <s v="abc s.r.o."/>
    <n v="2904"/>
    <s v="CZK"/>
    <x v="1"/>
  </r>
  <r>
    <s v="FP7208412"/>
    <s v="8851010747"/>
    <d v="2018-02-20T00:00:00"/>
    <s v="85721"/>
    <s v="abc s.r.o."/>
    <n v="3437874.3"/>
    <s v="CZK"/>
    <x v="1"/>
  </r>
  <r>
    <s v="FP7208677"/>
    <s v="1051612368"/>
    <d v="2018-02-20T00:00:00"/>
    <s v="85789"/>
    <s v="abc s.r.o."/>
    <n v="5388"/>
    <s v="CZK"/>
    <x v="1"/>
  </r>
  <r>
    <s v="FP7208762"/>
    <s v="160358"/>
    <d v="2018-02-23T00:00:00"/>
    <s v="85995"/>
    <s v="abc s.r.o."/>
    <n v="23416"/>
    <s v="CZK"/>
    <x v="1"/>
  </r>
  <r>
    <s v="FP7208636"/>
    <s v="5116900774"/>
    <d v="2018-02-23T00:00:00"/>
    <s v="72254"/>
    <s v="abc s.r.o."/>
    <n v="1050"/>
    <s v="CZK"/>
    <x v="1"/>
  </r>
  <r>
    <s v="FP7208760"/>
    <s v="160361"/>
    <d v="2018-02-23T00:00:00"/>
    <s v="85995"/>
    <s v="abc s.r.o."/>
    <n v="23658"/>
    <s v="CZK"/>
    <x v="1"/>
  </r>
  <r>
    <s v="FP7208757"/>
    <s v="20160074"/>
    <d v="2018-02-26T00:00:00"/>
    <s v="61779"/>
    <s v="abc s.r.o."/>
    <n v="32426"/>
    <s v="CZK"/>
    <x v="1"/>
  </r>
  <r>
    <s v="FP7208700"/>
    <s v="1051612644"/>
    <d v="2018-02-26T00:00:00"/>
    <s v="85789"/>
    <s v="abc s.r.o."/>
    <n v="2114"/>
    <s v="CZK"/>
    <x v="1"/>
  </r>
  <r>
    <s v="FP7208710"/>
    <s v="5116900782"/>
    <d v="2018-02-26T00:00:00"/>
    <s v="72254"/>
    <s v="abc s.r.o."/>
    <n v="1050"/>
    <s v="CZK"/>
    <x v="1"/>
  </r>
  <r>
    <s v="FP7208688"/>
    <s v="8914097911"/>
    <d v="2018-02-26T00:00:00"/>
    <s v="86048"/>
    <s v="abc s.r.o."/>
    <n v="694.68"/>
    <s v="CZK"/>
    <x v="1"/>
  </r>
  <r>
    <s v="FP7208754"/>
    <s v="136604549"/>
    <d v="2018-02-26T00:00:00"/>
    <s v="80826"/>
    <s v="abc s.r.o."/>
    <n v="1354.51"/>
    <s v="CZK"/>
    <x v="1"/>
  </r>
  <r>
    <s v="FP7208758"/>
    <s v="1051612551"/>
    <d v="2018-02-27T00:00:00"/>
    <s v="85789"/>
    <s v="abc s.r.o."/>
    <n v="5572"/>
    <s v="CZK"/>
    <x v="1"/>
  </r>
  <r>
    <s v="FP7208759"/>
    <s v="1051612550"/>
    <d v="2018-02-27T00:00:00"/>
    <s v="85789"/>
    <s v="abc s.r.o."/>
    <n v="5534"/>
    <s v="CZK"/>
    <x v="1"/>
  </r>
  <r>
    <s v="FP7208514"/>
    <s v="1280349816"/>
    <d v="2018-02-28T00:00:00"/>
    <s v="85721"/>
    <s v="abc s.r.o."/>
    <n v="30298.400000000001"/>
    <s v="CZK"/>
    <x v="1"/>
  </r>
  <r>
    <s v="FP7208515"/>
    <s v="9055105934"/>
    <d v="2018-02-28T00:00:00"/>
    <s v="85721"/>
    <s v="abc s.r.o."/>
    <n v="269"/>
    <s v="CZK"/>
    <x v="1"/>
  </r>
  <r>
    <s v="FP7208583"/>
    <s v="9253648494"/>
    <d v="2018-02-28T00:00:00"/>
    <s v="85721"/>
    <s v="abc s.r.o."/>
    <n v="18006"/>
    <s v="CZK"/>
    <x v="1"/>
  </r>
  <r>
    <s v="FP7208584"/>
    <s v="9152324244"/>
    <d v="2018-02-28T00:00:00"/>
    <s v="85721"/>
    <s v="abc s.r.o."/>
    <n v="47547"/>
    <s v="CZK"/>
    <x v="1"/>
  </r>
  <r>
    <s v="FP7208761"/>
    <s v="160362"/>
    <d v="2018-02-28T00:00:00"/>
    <s v="85995"/>
    <s v="abc s.r.o."/>
    <n v="21674"/>
    <s v="CZK"/>
    <x v="1"/>
  </r>
  <r>
    <s v="FP7208764"/>
    <s v="201602613"/>
    <d v="2018-02-28T00:00:00"/>
    <s v="78497"/>
    <s v="abc s.r.o."/>
    <n v="4003.28"/>
    <s v="CZK"/>
    <x v="1"/>
  </r>
  <r>
    <s v="FP7208755"/>
    <s v="16188"/>
    <d v="2018-02-28T00:00:00"/>
    <s v="82540"/>
    <s v="abc s.r.o."/>
    <n v="6549.65"/>
    <s v="CZK"/>
    <x v="1"/>
  </r>
  <r>
    <s v="FP7207845"/>
    <s v="8257194172687"/>
    <d v="2018-02-28T00:00:00"/>
    <s v="ADR00421"/>
    <s v="abc s.r.o."/>
    <n v="32877.67"/>
    <s v="CZK"/>
    <x v="1"/>
  </r>
  <r>
    <s v="FP7207846"/>
    <s v="8257194172685"/>
    <d v="2018-02-28T00:00:00"/>
    <s v="ADR00421"/>
    <s v="abc s.r.o."/>
    <n v="1087999.21"/>
    <s v="CZK"/>
    <x v="1"/>
  </r>
  <r>
    <s v="FP7207844"/>
    <s v="8257194172686"/>
    <d v="2018-02-28T00:00:00"/>
    <s v="ADR00421"/>
    <s v="abc s.r.o."/>
    <n v="314596.02"/>
    <s v="CZK"/>
    <x v="1"/>
  </r>
  <r>
    <s v="FP7208783"/>
    <s v="6638040372"/>
    <d v="2018-03-02T00:00:00"/>
    <s v="82488"/>
    <s v="abc s.r.o."/>
    <n v="28026.78"/>
    <s v="CZK"/>
    <x v="2"/>
  </r>
  <r>
    <s v="FP7208804"/>
    <s v="5116900794"/>
    <d v="2018-03-02T00:00:00"/>
    <s v="72254"/>
    <s v="abc s.r.o."/>
    <n v="2100"/>
    <s v="CZK"/>
    <x v="2"/>
  </r>
  <r>
    <s v="FP7208806"/>
    <s v="4411601456"/>
    <d v="2018-03-02T00:00:00"/>
    <s v="61688"/>
    <s v="abc s.r.o."/>
    <n v="11869"/>
    <s v="CZK"/>
    <x v="2"/>
  </r>
  <r>
    <s v="FP7208807"/>
    <s v="1051612837"/>
    <d v="2018-03-02T00:00:00"/>
    <s v="85789"/>
    <s v="abc s.r.o."/>
    <n v="20687"/>
    <s v="CZK"/>
    <x v="2"/>
  </r>
  <r>
    <s v="FP7208784"/>
    <s v="6638040371"/>
    <d v="2018-03-02T00:00:00"/>
    <s v="82488"/>
    <s v="abc s.r.o."/>
    <n v="10763.37"/>
    <s v="CZK"/>
    <x v="2"/>
  </r>
  <r>
    <s v="FP7208585"/>
    <s v="8810037464"/>
    <d v="2018-03-04T00:00:00"/>
    <s v="85721"/>
    <s v="abc s.r.o."/>
    <n v="1"/>
    <s v="CZK"/>
    <x v="2"/>
  </r>
  <r>
    <s v="FP7208789"/>
    <s v="201601865"/>
    <d v="2018-03-06T00:00:00"/>
    <s v="86368"/>
    <s v="abc s.r.o."/>
    <n v="871"/>
    <s v="CZK"/>
    <x v="2"/>
  </r>
  <r>
    <s v="FP7208782"/>
    <s v="6638041499"/>
    <d v="2018-03-06T00:00:00"/>
    <s v="82488"/>
    <s v="abc s.r.o."/>
    <n v="51745.65"/>
    <s v="CZK"/>
    <x v="2"/>
  </r>
  <r>
    <s v="FP7208805"/>
    <s v="5116900805"/>
    <d v="2018-03-06T00:00:00"/>
    <s v="72254"/>
    <s v="abc s.r.o."/>
    <n v="1050"/>
    <s v="CZK"/>
    <x v="2"/>
  </r>
  <r>
    <s v="FP7208388"/>
    <s v="20160028"/>
    <d v="2018-03-08T00:00:00"/>
    <s v="ADR00113"/>
    <s v="abc s.r.o."/>
    <n v="108900"/>
    <s v="CZK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J6:Q8" firstHeaderRow="1" firstDataRow="2" firstDataCol="1"/>
  <pivotFields count="7">
    <pivotField showAll="0"/>
    <pivotField showAll="0"/>
    <pivotField numFmtId="164" showAll="0"/>
    <pivotField numFmtId="4"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Items count="1">
    <i/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učet z částka v lokální měně" fld="6" baseField="0" baseItem="0" numFmtId="3"/>
  </dataFields>
  <formats count="3">
    <format dxfId="5">
      <pivotArea outline="0" collapsedLevelsAreSubtotals="1" fieldPosition="0"/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2" cacheId="5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J7:N9" firstHeaderRow="1" firstDataRow="2" firstDataCol="1"/>
  <pivotFields count="8">
    <pivotField showAll="0"/>
    <pivotField showAll="0"/>
    <pivotField numFmtId="164" showAll="0"/>
    <pivotField showAll="0"/>
    <pivotField showAll="0"/>
    <pivotField dataField="1" numFmtId="4" showAll="0"/>
    <pivotField showAll="0"/>
    <pivotField axis="axisCol" showAll="0">
      <items count="4">
        <item x="0"/>
        <item x="1"/>
        <item x="2"/>
        <item t="default"/>
      </items>
    </pivotField>
  </pivotFields>
  <rowItems count="1">
    <i/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oučet z Proplatit" fld="5" baseField="0" baseItem="0" numFmtId="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showGridLines="0" tabSelected="1" zoomScale="80" zoomScaleNormal="80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AI20" sqref="AI20:AK20"/>
    </sheetView>
  </sheetViews>
  <sheetFormatPr defaultColWidth="9.140625" defaultRowHeight="15" x14ac:dyDescent="0.25"/>
  <cols>
    <col min="1" max="1" width="32.85546875" style="31" bestFit="1" customWidth="1"/>
    <col min="2" max="37" width="18.85546875" style="30" customWidth="1"/>
    <col min="38" max="16384" width="9.140625" style="31"/>
  </cols>
  <sheetData>
    <row r="1" spans="1:37" ht="15.75" x14ac:dyDescent="0.25">
      <c r="A1" s="28" t="s">
        <v>1153</v>
      </c>
    </row>
    <row r="2" spans="1:37" x14ac:dyDescent="0.25">
      <c r="A2" s="88" t="s">
        <v>1152</v>
      </c>
    </row>
    <row r="3" spans="1:37" ht="15.75" thickBo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s="34" customFormat="1" ht="23.25" customHeight="1" thickBot="1" x14ac:dyDescent="0.25">
      <c r="A4" s="33"/>
      <c r="B4" s="98">
        <v>42370</v>
      </c>
      <c r="C4" s="98">
        <v>42401</v>
      </c>
      <c r="D4" s="98">
        <v>42430</v>
      </c>
      <c r="E4" s="98">
        <v>42461</v>
      </c>
      <c r="F4" s="98">
        <v>42491</v>
      </c>
      <c r="G4" s="98">
        <v>42522</v>
      </c>
      <c r="H4" s="98">
        <v>42552</v>
      </c>
      <c r="I4" s="98">
        <v>42583</v>
      </c>
      <c r="J4" s="98">
        <v>42614</v>
      </c>
      <c r="K4" s="98">
        <v>42644</v>
      </c>
      <c r="L4" s="98">
        <v>42675</v>
      </c>
      <c r="M4" s="98">
        <v>42705</v>
      </c>
      <c r="N4" s="98">
        <v>42736</v>
      </c>
      <c r="O4" s="98">
        <v>42767</v>
      </c>
      <c r="P4" s="98">
        <v>42795</v>
      </c>
      <c r="Q4" s="98">
        <v>42826</v>
      </c>
      <c r="R4" s="98">
        <v>42856</v>
      </c>
      <c r="S4" s="98">
        <v>42887</v>
      </c>
      <c r="T4" s="98">
        <v>42917</v>
      </c>
      <c r="U4" s="98">
        <v>42948</v>
      </c>
      <c r="V4" s="98">
        <v>42979</v>
      </c>
      <c r="W4" s="98">
        <v>43009</v>
      </c>
      <c r="X4" s="98">
        <v>43040</v>
      </c>
      <c r="Y4" s="98">
        <v>43070</v>
      </c>
      <c r="Z4" s="97">
        <v>43101</v>
      </c>
      <c r="AA4" s="97">
        <v>43132</v>
      </c>
      <c r="AB4" s="97">
        <v>43160</v>
      </c>
      <c r="AC4" s="97">
        <v>43191</v>
      </c>
      <c r="AD4" s="97">
        <v>43221</v>
      </c>
      <c r="AE4" s="97">
        <v>43252</v>
      </c>
      <c r="AF4" s="97">
        <v>43282</v>
      </c>
      <c r="AG4" s="97">
        <v>43313</v>
      </c>
      <c r="AH4" s="97">
        <v>43344</v>
      </c>
      <c r="AI4" s="97">
        <v>43374</v>
      </c>
      <c r="AJ4" s="97">
        <v>43405</v>
      </c>
      <c r="AK4" s="97">
        <v>43435</v>
      </c>
    </row>
    <row r="5" spans="1:37" s="39" customFormat="1" ht="15" customHeight="1" thickBot="1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38"/>
    </row>
    <row r="6" spans="1:37" s="34" customFormat="1" ht="21" customHeight="1" thickBot="1" x14ac:dyDescent="0.25">
      <c r="A6" s="40" t="s">
        <v>1122</v>
      </c>
      <c r="B6" s="41">
        <v>51666642.813319996</v>
      </c>
      <c r="C6" s="41">
        <f t="shared" ref="C6:Y6" si="0">B23</f>
        <v>67048920</v>
      </c>
      <c r="D6" s="41">
        <f t="shared" si="0"/>
        <v>40265758.600149997</v>
      </c>
      <c r="E6" s="41">
        <f t="shared" si="0"/>
        <v>28924974.32</v>
      </c>
      <c r="F6" s="41">
        <f t="shared" si="0"/>
        <v>31419701.75</v>
      </c>
      <c r="G6" s="41">
        <f t="shared" si="0"/>
        <v>34608461.640000001</v>
      </c>
      <c r="H6" s="41">
        <f t="shared" si="0"/>
        <v>30764141.960000001</v>
      </c>
      <c r="I6" s="41">
        <f t="shared" si="0"/>
        <v>48684753.270000003</v>
      </c>
      <c r="J6" s="41">
        <f t="shared" si="0"/>
        <v>53380353.719999999</v>
      </c>
      <c r="K6" s="41">
        <f t="shared" si="0"/>
        <v>40486286.189999998</v>
      </c>
      <c r="L6" s="41">
        <f t="shared" si="0"/>
        <v>57768879.82</v>
      </c>
      <c r="M6" s="41">
        <f t="shared" si="0"/>
        <v>37896858.149999999</v>
      </c>
      <c r="N6" s="41">
        <f t="shared" si="0"/>
        <v>38909782.219999999</v>
      </c>
      <c r="O6" s="41">
        <f t="shared" si="0"/>
        <v>75235297.219999999</v>
      </c>
      <c r="P6" s="41">
        <f t="shared" si="0"/>
        <v>37538918.280000001</v>
      </c>
      <c r="Q6" s="41">
        <f t="shared" si="0"/>
        <v>42845758.359999999</v>
      </c>
      <c r="R6" s="41">
        <f t="shared" si="0"/>
        <v>52876074.920000002</v>
      </c>
      <c r="S6" s="41">
        <f t="shared" si="0"/>
        <v>43421045.609999999</v>
      </c>
      <c r="T6" s="41">
        <f t="shared" si="0"/>
        <v>48835091.689999998</v>
      </c>
      <c r="U6" s="41">
        <f t="shared" si="0"/>
        <v>52983192.270000003</v>
      </c>
      <c r="V6" s="41">
        <f t="shared" si="0"/>
        <v>46864609.909999996</v>
      </c>
      <c r="W6" s="41">
        <f t="shared" si="0"/>
        <v>43541938.409999996</v>
      </c>
      <c r="X6" s="41">
        <f t="shared" si="0"/>
        <v>56046242.560000002</v>
      </c>
      <c r="Y6" s="41">
        <f t="shared" si="0"/>
        <v>46745760</v>
      </c>
      <c r="Z6" s="70">
        <f>Y23</f>
        <v>48797463</v>
      </c>
      <c r="AA6" s="70">
        <f t="shared" ref="AA6:AF6" si="1">Z21</f>
        <v>62326545.287133329</v>
      </c>
      <c r="AB6" s="70">
        <f t="shared" si="1"/>
        <v>52743486.442749262</v>
      </c>
      <c r="AC6" s="70">
        <f t="shared" si="1"/>
        <v>39391732.145279266</v>
      </c>
      <c r="AD6" s="70">
        <f t="shared" si="1"/>
        <v>31639501.625279263</v>
      </c>
      <c r="AE6" s="70">
        <f t="shared" si="1"/>
        <v>19237593.462029263</v>
      </c>
      <c r="AF6" s="70">
        <f t="shared" si="1"/>
        <v>3973725.7120292634</v>
      </c>
      <c r="AG6" s="70">
        <f>AF21</f>
        <v>-4309559.2879707366</v>
      </c>
      <c r="AH6" s="70">
        <f t="shared" ref="AH6:AI6" si="2">AG21</f>
        <v>-16860726.201220736</v>
      </c>
      <c r="AI6" s="70">
        <f t="shared" si="2"/>
        <v>-27344011.201220736</v>
      </c>
      <c r="AJ6" s="70">
        <f>AI21</f>
        <v>-35727296.201220736</v>
      </c>
      <c r="AK6" s="42">
        <f>AJ21</f>
        <v>-48278463.114470735</v>
      </c>
    </row>
    <row r="7" spans="1:37" s="34" customFormat="1" ht="21" customHeight="1" thickBot="1" x14ac:dyDescent="0.25">
      <c r="A7" s="58" t="s">
        <v>1123</v>
      </c>
      <c r="B7" s="41">
        <v>72008777.352479994</v>
      </c>
      <c r="C7" s="41">
        <v>60290848.375320002</v>
      </c>
      <c r="D7" s="41">
        <v>32018478.072049998</v>
      </c>
      <c r="E7" s="41">
        <v>22845664.199999999</v>
      </c>
      <c r="F7" s="41">
        <v>22164437.34</v>
      </c>
      <c r="G7" s="41">
        <v>24431201.190000001</v>
      </c>
      <c r="H7" s="41">
        <v>30213144.629999999</v>
      </c>
      <c r="I7" s="41">
        <v>36932987.859999999</v>
      </c>
      <c r="J7" s="41">
        <v>31823816.09</v>
      </c>
      <c r="K7" s="41">
        <v>40042519.770000003</v>
      </c>
      <c r="L7" s="41">
        <v>28938352.870000001</v>
      </c>
      <c r="M7" s="41">
        <v>19791423.780000001</v>
      </c>
      <c r="N7" s="41">
        <v>50382983.969999999</v>
      </c>
      <c r="O7" s="41">
        <v>69060305.280000001</v>
      </c>
      <c r="P7" s="41">
        <v>38805662.509999998</v>
      </c>
      <c r="Q7" s="41">
        <v>28342318.879999999</v>
      </c>
      <c r="R7" s="41">
        <v>41059349.770000003</v>
      </c>
      <c r="S7" s="41">
        <v>49414170.159999996</v>
      </c>
      <c r="T7" s="41">
        <v>48857235.549999997</v>
      </c>
      <c r="U7" s="41">
        <v>42718554.229999997</v>
      </c>
      <c r="V7" s="41">
        <v>38124630.490000002</v>
      </c>
      <c r="W7" s="41">
        <v>38650148.600000001</v>
      </c>
      <c r="X7" s="41">
        <v>46710189.630000003</v>
      </c>
      <c r="Y7" s="41">
        <v>52435286</v>
      </c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43"/>
    </row>
    <row r="8" spans="1:37" x14ac:dyDescent="0.25">
      <c r="A8" s="44" t="s">
        <v>1124</v>
      </c>
      <c r="B8" s="45">
        <v>31981020.819999993</v>
      </c>
      <c r="C8" s="45">
        <v>30464618.65000001</v>
      </c>
      <c r="D8" s="45">
        <v>22452659</v>
      </c>
      <c r="E8" s="45">
        <f>13001624.24+9827436</f>
        <v>22829060.240000002</v>
      </c>
      <c r="F8" s="45">
        <f>19000000+8300000</f>
        <v>27300000</v>
      </c>
      <c r="G8" s="45">
        <v>25500000</v>
      </c>
      <c r="H8" s="45">
        <v>33800668.200000003</v>
      </c>
      <c r="I8" s="45">
        <v>26004352</v>
      </c>
      <c r="J8" s="45">
        <v>19662015</v>
      </c>
      <c r="K8" s="45">
        <v>41172151</v>
      </c>
      <c r="L8" s="45">
        <v>24194229.719999999</v>
      </c>
      <c r="M8" s="45">
        <v>38225690.710000001</v>
      </c>
      <c r="N8" s="45">
        <v>62709729.659999996</v>
      </c>
      <c r="O8" s="45">
        <v>22333000</v>
      </c>
      <c r="P8" s="45">
        <v>22613943</v>
      </c>
      <c r="Q8" s="45">
        <v>34491538</v>
      </c>
      <c r="R8" s="45">
        <v>20281726.359999999</v>
      </c>
      <c r="S8" s="45">
        <v>20819520</v>
      </c>
      <c r="T8" s="45">
        <v>17382225.780000001</v>
      </c>
      <c r="U8" s="45">
        <v>30757628.57</v>
      </c>
      <c r="V8" s="45">
        <v>22761352.030000001</v>
      </c>
      <c r="W8" s="45">
        <v>31388877</v>
      </c>
      <c r="X8" s="45">
        <v>25187202.859999999</v>
      </c>
      <c r="Y8" s="45">
        <v>29315025</v>
      </c>
      <c r="Z8" s="72">
        <f>GETPIVOTDATA("částka v lokální měně",'Faktura vydaná'!$J$6,"datum",1)</f>
        <v>46572960.67733334</v>
      </c>
      <c r="AA8" s="72">
        <f>GETPIVOTDATA("částka v lokální měně",'Faktura vydaná'!$J$6,"datum",2)</f>
        <v>28234704.738925941</v>
      </c>
      <c r="AB8" s="72">
        <f>GETPIVOTDATA("částka v lokální měně",'Faktura vydaná'!$J$6,"datum",3)</f>
        <v>2106958.5175555558</v>
      </c>
      <c r="AC8" s="72">
        <f>GETPIVOTDATA("částka v lokální měně",'Faktura vydaná'!$J$6,"datum",4)</f>
        <v>531054.48</v>
      </c>
      <c r="AD8" s="72">
        <f>GETPIVOTDATA("částka v lokální měně",'Faktura vydaná'!$J$6,"datum",5)</f>
        <v>149258.75</v>
      </c>
      <c r="AE8" s="72">
        <f>GETPIVOTDATA("částka v lokální měně",'Faktura vydaná'!$J$6,"datum",6)</f>
        <v>219417.25</v>
      </c>
      <c r="AF8" s="72"/>
      <c r="AG8" s="72"/>
      <c r="AH8" s="72"/>
      <c r="AI8" s="72"/>
      <c r="AJ8" s="72"/>
      <c r="AK8" s="46"/>
    </row>
    <row r="9" spans="1:37" s="82" customFormat="1" x14ac:dyDescent="0.25">
      <c r="A9" s="80" t="s">
        <v>1125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/>
      <c r="Y9" s="81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47"/>
    </row>
    <row r="10" spans="1:37" s="82" customFormat="1" x14ac:dyDescent="0.25">
      <c r="A10" s="80" t="s">
        <v>1126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/>
      <c r="Y10" s="8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47"/>
    </row>
    <row r="11" spans="1:37" x14ac:dyDescent="0.25">
      <c r="A11" s="48" t="s">
        <v>1134</v>
      </c>
      <c r="B11" s="49">
        <v>-8245929.159</v>
      </c>
      <c r="C11" s="49">
        <v>-10378561.13033</v>
      </c>
      <c r="D11" s="49">
        <v>-7838388.0899999999</v>
      </c>
      <c r="E11" s="49">
        <v>-7352620.617279999</v>
      </c>
      <c r="F11" s="49">
        <v>-9033932.9228000008</v>
      </c>
      <c r="G11" s="49">
        <v>-8074033.9913999997</v>
      </c>
      <c r="H11" s="49">
        <v>-10392305</v>
      </c>
      <c r="I11" s="49">
        <v>-8040141.1910999995</v>
      </c>
      <c r="J11" s="49">
        <v>-8805472.7938000001</v>
      </c>
      <c r="K11" s="49">
        <v>-9018725.7623999994</v>
      </c>
      <c r="L11" s="49">
        <v>-13439662.188200001</v>
      </c>
      <c r="M11" s="49">
        <v>-8490858.2942999993</v>
      </c>
      <c r="N11" s="49">
        <v>-9033199.9562500007</v>
      </c>
      <c r="O11" s="49">
        <v>-12507500.8095</v>
      </c>
      <c r="P11" s="49">
        <v>-8454743.9215999991</v>
      </c>
      <c r="Q11" s="49">
        <v>-8208336.6582999993</v>
      </c>
      <c r="R11" s="49">
        <v>-12876920.944</v>
      </c>
      <c r="S11" s="49">
        <v>-8554441.2256000005</v>
      </c>
      <c r="T11" s="49">
        <v>-7857030.9957999997</v>
      </c>
      <c r="U11" s="49">
        <v>-12962131.3928</v>
      </c>
      <c r="V11" s="49">
        <v>-8673357.1568</v>
      </c>
      <c r="W11" s="49">
        <v>-8482241.3946000002</v>
      </c>
      <c r="X11" s="49">
        <v>-12551166.913249999</v>
      </c>
      <c r="Y11" s="49">
        <v>-8483285</v>
      </c>
      <c r="Z11" s="52">
        <f>Y11</f>
        <v>-8483285</v>
      </c>
      <c r="AA11" s="52">
        <f>X11</f>
        <v>-12551166.913249999</v>
      </c>
      <c r="AB11" s="52">
        <v>-8483285</v>
      </c>
      <c r="AC11" s="52">
        <v>-8483285</v>
      </c>
      <c r="AD11" s="52">
        <v>-12551166.913249999</v>
      </c>
      <c r="AE11" s="52">
        <v>-8483285</v>
      </c>
      <c r="AF11" s="52">
        <v>-8483285</v>
      </c>
      <c r="AG11" s="52">
        <v>-12551166.913249999</v>
      </c>
      <c r="AH11" s="52">
        <v>-8483285</v>
      </c>
      <c r="AI11" s="52">
        <v>-8483285</v>
      </c>
      <c r="AJ11" s="52">
        <v>-12551166.913249999</v>
      </c>
      <c r="AK11" s="52">
        <v>-8483285</v>
      </c>
    </row>
    <row r="12" spans="1:37" x14ac:dyDescent="0.25">
      <c r="A12" s="48" t="s">
        <v>1135</v>
      </c>
      <c r="B12" s="49">
        <v>-36139416.890199997</v>
      </c>
      <c r="C12" s="49">
        <v>-51791221.659999996</v>
      </c>
      <c r="D12" s="49">
        <v>-18758295</v>
      </c>
      <c r="E12" s="49">
        <v>-12258000</v>
      </c>
      <c r="F12" s="49">
        <v>-9411000</v>
      </c>
      <c r="G12" s="49">
        <v>-11000000</v>
      </c>
      <c r="H12" s="49">
        <v>-13321000</v>
      </c>
      <c r="I12" s="49">
        <v>-8609041</v>
      </c>
      <c r="J12" s="49">
        <v>-5396683</v>
      </c>
      <c r="K12" s="49">
        <v>-20686865</v>
      </c>
      <c r="L12" s="49">
        <v>-6881663.1699999999</v>
      </c>
      <c r="M12" s="49">
        <v>-13541419</v>
      </c>
      <c r="N12" s="49">
        <v>-21458717.52</v>
      </c>
      <c r="O12" s="49">
        <v>-48000000</v>
      </c>
      <c r="P12" s="49">
        <v>-13206726</v>
      </c>
      <c r="Q12" s="49">
        <v>-9338361.4000000004</v>
      </c>
      <c r="R12" s="49">
        <v>-10900997.82</v>
      </c>
      <c r="S12" s="49">
        <v>-16968371.16</v>
      </c>
      <c r="T12" s="49">
        <v>-10098210.02</v>
      </c>
      <c r="U12" s="49">
        <v>-16971149.699999999</v>
      </c>
      <c r="V12" s="49">
        <f>-13237887.72+1988609.21</f>
        <v>-11249278.510000002</v>
      </c>
      <c r="W12" s="49">
        <f>-14564108+1975239</f>
        <v>-12588869</v>
      </c>
      <c r="X12" s="49">
        <v>-21568046.629999999</v>
      </c>
      <c r="Y12" s="49">
        <v>-24517628.620000001</v>
      </c>
      <c r="Z12" s="53">
        <f>-GETPIVOTDATA("Proplatit",'Faktura přijatá'!$J$7,"datum",1)</f>
        <v>-21568046.630000014</v>
      </c>
      <c r="AA12" s="53">
        <f>-GETPIVOTDATA("Proplatit",'Faktura přijatá'!$J$7,"datum",2)</f>
        <v>-26517628.620000005</v>
      </c>
      <c r="AB12" s="53">
        <f>-GETPIVOTDATA("Proplatit",'Faktura přijatá'!$J$7,"datum",3)</f>
        <v>-236013.8</v>
      </c>
      <c r="AC12" s="53"/>
      <c r="AD12" s="53"/>
      <c r="AE12" s="53"/>
      <c r="AF12" s="53"/>
      <c r="AG12" s="53"/>
      <c r="AH12" s="53"/>
      <c r="AI12" s="53"/>
      <c r="AJ12" s="53"/>
      <c r="AK12" s="51"/>
    </row>
    <row r="13" spans="1:37" s="82" customFormat="1" x14ac:dyDescent="0.25">
      <c r="A13" s="80" t="s">
        <v>1142</v>
      </c>
      <c r="B13" s="81">
        <v>-1000000</v>
      </c>
      <c r="C13" s="81">
        <v>-1000000</v>
      </c>
      <c r="D13" s="81">
        <v>-1000000</v>
      </c>
      <c r="E13" s="81">
        <v>-1000000</v>
      </c>
      <c r="F13" s="81">
        <v>-1500000</v>
      </c>
      <c r="G13" s="81">
        <v>-1000000</v>
      </c>
      <c r="H13" s="81">
        <v>-1000000</v>
      </c>
      <c r="I13" s="81">
        <v>-1000000</v>
      </c>
      <c r="J13" s="81">
        <v>-1000000</v>
      </c>
      <c r="K13" s="81">
        <v>-1000000</v>
      </c>
      <c r="L13" s="81">
        <v>-1000000</v>
      </c>
      <c r="M13" s="81">
        <v>-1000000</v>
      </c>
      <c r="N13" s="81">
        <v>-1000000</v>
      </c>
      <c r="O13" s="81">
        <v>-1000000</v>
      </c>
      <c r="P13" s="81">
        <v>-1000000</v>
      </c>
      <c r="Q13" s="81">
        <v>-1000000</v>
      </c>
      <c r="R13" s="81">
        <v>-1000000</v>
      </c>
      <c r="S13" s="81">
        <v>-1000000</v>
      </c>
      <c r="T13" s="81">
        <v>-1000000</v>
      </c>
      <c r="U13" s="81">
        <v>-1000000</v>
      </c>
      <c r="V13" s="81">
        <v>-1000000</v>
      </c>
      <c r="W13" s="81">
        <v>-1000000</v>
      </c>
      <c r="X13" s="81">
        <v>-1000000</v>
      </c>
      <c r="Y13" s="81">
        <v>-1000000</v>
      </c>
      <c r="Z13" s="73">
        <v>-1000000</v>
      </c>
      <c r="AA13" s="73">
        <v>-1000000</v>
      </c>
      <c r="AB13" s="73">
        <v>-1000000</v>
      </c>
      <c r="AC13" s="73"/>
      <c r="AD13" s="73"/>
      <c r="AE13" s="73"/>
      <c r="AF13" s="73"/>
      <c r="AG13" s="73"/>
      <c r="AH13" s="73"/>
      <c r="AI13" s="73"/>
      <c r="AJ13" s="73"/>
      <c r="AK13" s="50"/>
    </row>
    <row r="14" spans="1:37" s="82" customFormat="1" x14ac:dyDescent="0.25">
      <c r="A14" s="80" t="s">
        <v>1143</v>
      </c>
      <c r="B14" s="81">
        <v>-1000000</v>
      </c>
      <c r="C14" s="81">
        <v>-1000000</v>
      </c>
      <c r="D14" s="81">
        <v>-1000000</v>
      </c>
      <c r="E14" s="81">
        <v>-1000000</v>
      </c>
      <c r="F14" s="86">
        <v>-1500000</v>
      </c>
      <c r="G14" s="81">
        <v>-1000000</v>
      </c>
      <c r="H14" s="81">
        <v>-1000000</v>
      </c>
      <c r="I14" s="81">
        <v>-1000000</v>
      </c>
      <c r="J14" s="81">
        <v>-1000000</v>
      </c>
      <c r="K14" s="81">
        <v>-1000000</v>
      </c>
      <c r="L14" s="81">
        <v>-1000000</v>
      </c>
      <c r="M14" s="81">
        <v>-1000000</v>
      </c>
      <c r="N14" s="81">
        <v>-1000000</v>
      </c>
      <c r="O14" s="81">
        <v>-1000000</v>
      </c>
      <c r="P14" s="81">
        <v>-1000000</v>
      </c>
      <c r="Q14" s="81">
        <v>-1000000</v>
      </c>
      <c r="R14" s="81">
        <v>-1000000</v>
      </c>
      <c r="S14" s="81">
        <v>-1000000</v>
      </c>
      <c r="T14" s="81">
        <v>-1000000</v>
      </c>
      <c r="U14" s="81">
        <v>-1000000</v>
      </c>
      <c r="V14" s="81">
        <v>-1000000</v>
      </c>
      <c r="W14" s="81">
        <v>-1000000</v>
      </c>
      <c r="X14" s="81">
        <v>-1000000</v>
      </c>
      <c r="Y14" s="81">
        <v>-1000000</v>
      </c>
      <c r="Z14" s="73">
        <v>-1000000</v>
      </c>
      <c r="AA14" s="73">
        <v>-1000000</v>
      </c>
      <c r="AB14" s="73">
        <v>-1000000</v>
      </c>
      <c r="AC14" s="73"/>
      <c r="AD14" s="73"/>
      <c r="AE14" s="73"/>
      <c r="AF14" s="73"/>
      <c r="AG14" s="73"/>
      <c r="AH14" s="73"/>
      <c r="AI14" s="73"/>
      <c r="AJ14" s="73"/>
      <c r="AK14" s="50"/>
    </row>
    <row r="15" spans="1:37" s="82" customFormat="1" x14ac:dyDescent="0.25">
      <c r="A15" s="80" t="s">
        <v>1144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73"/>
      <c r="AA15" s="73"/>
      <c r="AB15" s="73"/>
      <c r="AC15" s="73">
        <v>200000</v>
      </c>
      <c r="AD15" s="73"/>
      <c r="AE15" s="73"/>
      <c r="AF15" s="73">
        <v>200000</v>
      </c>
      <c r="AG15" s="73"/>
      <c r="AH15" s="73"/>
      <c r="AI15" s="73">
        <v>100000</v>
      </c>
      <c r="AJ15" s="73"/>
      <c r="AK15" s="50"/>
    </row>
    <row r="16" spans="1:37" s="82" customFormat="1" x14ac:dyDescent="0.25">
      <c r="A16" s="80" t="s">
        <v>1133</v>
      </c>
      <c r="B16" s="81">
        <v>-4578243.6025999999</v>
      </c>
      <c r="C16" s="81">
        <v>633502.52820000006</v>
      </c>
      <c r="D16" s="81">
        <v>-1911192</v>
      </c>
      <c r="E16" s="81">
        <v>4768</v>
      </c>
      <c r="F16" s="81">
        <v>-957021</v>
      </c>
      <c r="G16" s="81">
        <v>-646404.43920000002</v>
      </c>
      <c r="H16" s="81">
        <v>-2732340.6342500001</v>
      </c>
      <c r="I16" s="81">
        <v>-1376484.0447</v>
      </c>
      <c r="J16" s="81">
        <v>-1160771.4497</v>
      </c>
      <c r="K16" s="81">
        <v>-1524681.12</v>
      </c>
      <c r="L16" s="81">
        <v>-92282.914699999994</v>
      </c>
      <c r="M16" s="81">
        <v>1452142.8160999999</v>
      </c>
      <c r="N16" s="81">
        <v>-4518882.8925000001</v>
      </c>
      <c r="O16" s="81">
        <v>-1028365.7095</v>
      </c>
      <c r="P16" s="81">
        <v>-1737666.7381</v>
      </c>
      <c r="Q16" s="81">
        <v>-1367152.4031499999</v>
      </c>
      <c r="R16" s="81">
        <v>-1195406.4368</v>
      </c>
      <c r="S16" s="81">
        <v>-1434915.1298799999</v>
      </c>
      <c r="T16" s="81">
        <v>-1512703.9321000001</v>
      </c>
      <c r="U16" s="81">
        <v>-1694273.8640000001</v>
      </c>
      <c r="V16" s="81">
        <v>-1680263.5368999999</v>
      </c>
      <c r="W16" s="81">
        <v>-1789676.3067999999</v>
      </c>
      <c r="X16" s="81">
        <v>-1539292.3157500001</v>
      </c>
      <c r="Y16" s="81">
        <v>-1795343</v>
      </c>
      <c r="Z16" s="52">
        <f>(Y8+Y12)*0.21</f>
        <v>1007453.2397999997</v>
      </c>
      <c r="AA16" s="52">
        <f t="shared" ref="AA16:AB16" si="3">(Z8+Z12)*0.21</f>
        <v>5251031.9499399979</v>
      </c>
      <c r="AB16" s="52">
        <f t="shared" si="3"/>
        <v>360585.98497444665</v>
      </c>
      <c r="AC16" s="52"/>
      <c r="AD16" s="52"/>
      <c r="AE16" s="52"/>
      <c r="AF16" s="52"/>
      <c r="AG16" s="52"/>
      <c r="AH16" s="52"/>
      <c r="AI16" s="52"/>
      <c r="AJ16" s="52"/>
      <c r="AK16" s="47"/>
    </row>
    <row r="17" spans="1:37" x14ac:dyDescent="0.25">
      <c r="A17" s="48" t="s">
        <v>1140</v>
      </c>
      <c r="B17" s="49">
        <v>0</v>
      </c>
      <c r="C17" s="49">
        <v>0</v>
      </c>
      <c r="D17" s="49">
        <v>-985200</v>
      </c>
      <c r="E17" s="49">
        <v>0</v>
      </c>
      <c r="F17" s="49">
        <v>0</v>
      </c>
      <c r="G17" s="49">
        <v>-1444400</v>
      </c>
      <c r="H17" s="49">
        <v>0</v>
      </c>
      <c r="I17" s="49">
        <v>0</v>
      </c>
      <c r="J17" s="49">
        <v>-1100000</v>
      </c>
      <c r="K17" s="49">
        <v>0</v>
      </c>
      <c r="L17" s="49">
        <v>0</v>
      </c>
      <c r="M17" s="49">
        <v>-1100000</v>
      </c>
      <c r="N17" s="49">
        <v>0</v>
      </c>
      <c r="O17" s="49">
        <v>0</v>
      </c>
      <c r="P17" s="49">
        <v>-1100000</v>
      </c>
      <c r="Q17" s="49">
        <v>0</v>
      </c>
      <c r="R17" s="49">
        <v>0</v>
      </c>
      <c r="S17" s="49">
        <v>-1200000</v>
      </c>
      <c r="T17" s="49">
        <v>0</v>
      </c>
      <c r="U17" s="49">
        <v>0</v>
      </c>
      <c r="V17" s="49">
        <v>-1100000</v>
      </c>
      <c r="W17" s="49">
        <v>0</v>
      </c>
      <c r="X17" s="49">
        <v>0</v>
      </c>
      <c r="Y17" s="49">
        <v>-1100000</v>
      </c>
      <c r="Z17" s="52">
        <v>0</v>
      </c>
      <c r="AA17" s="52">
        <v>0</v>
      </c>
      <c r="AB17" s="52">
        <v>-1100000</v>
      </c>
      <c r="AC17" s="52"/>
      <c r="AD17" s="52"/>
      <c r="AE17" s="52"/>
      <c r="AF17" s="52"/>
      <c r="AG17" s="52"/>
      <c r="AH17" s="52"/>
      <c r="AI17" s="52"/>
      <c r="AJ17" s="52"/>
      <c r="AK17" s="47"/>
    </row>
    <row r="18" spans="1:37" x14ac:dyDescent="0.25">
      <c r="A18" s="54" t="s">
        <v>1127</v>
      </c>
      <c r="B18" s="55">
        <v>0</v>
      </c>
      <c r="C18" s="55">
        <v>0</v>
      </c>
      <c r="D18" s="55">
        <v>-2000000</v>
      </c>
      <c r="E18" s="55">
        <v>-2000000</v>
      </c>
      <c r="F18" s="55">
        <v>-2000000</v>
      </c>
      <c r="G18" s="55">
        <v>-2000000</v>
      </c>
      <c r="H18" s="55">
        <f>-2000000</f>
        <v>-2000000</v>
      </c>
      <c r="I18" s="55">
        <v>-2000000</v>
      </c>
      <c r="J18" s="55">
        <v>-2000000</v>
      </c>
      <c r="K18" s="55">
        <v>-2000000</v>
      </c>
      <c r="L18" s="55">
        <v>-2000000</v>
      </c>
      <c r="M18" s="55">
        <v>-2000000</v>
      </c>
      <c r="N18" s="55">
        <v>-2000000</v>
      </c>
      <c r="O18" s="55">
        <v>-2000000</v>
      </c>
      <c r="P18" s="55">
        <v>-2000000</v>
      </c>
      <c r="Q18" s="55">
        <v>-2000000</v>
      </c>
      <c r="R18" s="55">
        <v>-2000000</v>
      </c>
      <c r="S18" s="55">
        <v>-2000000</v>
      </c>
      <c r="T18" s="55">
        <v>-2000000</v>
      </c>
      <c r="U18" s="55">
        <v>-2000000</v>
      </c>
      <c r="V18" s="55">
        <v>-2000000</v>
      </c>
      <c r="W18" s="55">
        <v>-2000000</v>
      </c>
      <c r="X18" s="55">
        <v>-2000000</v>
      </c>
      <c r="Y18" s="55">
        <v>-2000000</v>
      </c>
      <c r="Z18" s="73">
        <v>-2000000</v>
      </c>
      <c r="AA18" s="53">
        <v>-2000000</v>
      </c>
      <c r="AB18" s="53">
        <v>-2000000</v>
      </c>
      <c r="AC18" s="53"/>
      <c r="AD18" s="53"/>
      <c r="AE18" s="53"/>
      <c r="AF18" s="53"/>
      <c r="AG18" s="53"/>
      <c r="AH18" s="53"/>
      <c r="AI18" s="53"/>
      <c r="AJ18" s="53"/>
      <c r="AK18" s="51"/>
    </row>
    <row r="19" spans="1:37" x14ac:dyDescent="0.25">
      <c r="A19" s="54" t="s">
        <v>1128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74"/>
      <c r="AA19" s="74"/>
      <c r="AB19" s="74"/>
      <c r="AC19" s="74"/>
      <c r="AD19" s="74"/>
      <c r="AE19" s="74">
        <v>-5000000</v>
      </c>
      <c r="AF19" s="74"/>
      <c r="AG19" s="74"/>
      <c r="AH19" s="74"/>
      <c r="AI19" s="74"/>
      <c r="AJ19" s="74"/>
      <c r="AK19" s="56"/>
    </row>
    <row r="20" spans="1:37" ht="15.75" thickBot="1" x14ac:dyDescent="0.3">
      <c r="A20" s="54" t="s">
        <v>1129</v>
      </c>
      <c r="B20" s="57">
        <v>0</v>
      </c>
      <c r="C20" s="57">
        <v>0</v>
      </c>
      <c r="D20" s="57">
        <v>-2000000</v>
      </c>
      <c r="E20" s="57">
        <v>0</v>
      </c>
      <c r="F20" s="57">
        <v>0</v>
      </c>
      <c r="G20" s="57">
        <v>-2000000</v>
      </c>
      <c r="H20" s="57">
        <v>0</v>
      </c>
      <c r="I20" s="57">
        <v>0</v>
      </c>
      <c r="J20" s="57">
        <v>-2000000</v>
      </c>
      <c r="K20" s="57"/>
      <c r="L20" s="57"/>
      <c r="M20" s="57">
        <v>-2000000</v>
      </c>
      <c r="N20" s="57"/>
      <c r="O20" s="57"/>
      <c r="P20" s="57">
        <v>-2000000</v>
      </c>
      <c r="Q20" s="57">
        <v>0</v>
      </c>
      <c r="R20" s="57">
        <v>0</v>
      </c>
      <c r="S20" s="57">
        <v>-2000000</v>
      </c>
      <c r="T20" s="57">
        <v>0</v>
      </c>
      <c r="U20" s="57">
        <v>0</v>
      </c>
      <c r="V20" s="57">
        <v>-2000000</v>
      </c>
      <c r="W20" s="57">
        <v>0</v>
      </c>
      <c r="X20" s="57"/>
      <c r="Y20" s="57">
        <v>-2000000</v>
      </c>
      <c r="Z20" s="75">
        <v>0</v>
      </c>
      <c r="AA20" s="75"/>
      <c r="AB20" s="75">
        <v>-2000000</v>
      </c>
      <c r="AC20" s="75">
        <v>0</v>
      </c>
      <c r="AD20" s="75"/>
      <c r="AE20" s="75">
        <v>-2000000</v>
      </c>
      <c r="AF20" s="75">
        <v>0</v>
      </c>
      <c r="AG20" s="75"/>
      <c r="AH20" s="75">
        <v>-2000000</v>
      </c>
      <c r="AI20" s="75">
        <v>0</v>
      </c>
      <c r="AJ20" s="75"/>
      <c r="AK20" s="75">
        <v>-2000000</v>
      </c>
    </row>
    <row r="21" spans="1:37" s="34" customFormat="1" ht="27" customHeight="1" thickBot="1" x14ac:dyDescent="0.25">
      <c r="A21" s="58" t="s">
        <v>1130</v>
      </c>
      <c r="B21" s="59">
        <f t="shared" ref="B21:Y21" si="4">B7+B8+B16+B17+B12+B9+B10+B13+B14+B15+B18+B19+B20</f>
        <v>61272137.679679997</v>
      </c>
      <c r="C21" s="59">
        <f t="shared" si="4"/>
        <v>37597747.893520012</v>
      </c>
      <c r="D21" s="59">
        <f t="shared" si="4"/>
        <v>26816450.072049998</v>
      </c>
      <c r="E21" s="59">
        <f t="shared" si="4"/>
        <v>29421492.439999998</v>
      </c>
      <c r="F21" s="59">
        <f t="shared" si="4"/>
        <v>34096416.340000004</v>
      </c>
      <c r="G21" s="59">
        <f t="shared" si="4"/>
        <v>30840396.750799999</v>
      </c>
      <c r="H21" s="59">
        <f t="shared" si="4"/>
        <v>43960472.195749998</v>
      </c>
      <c r="I21" s="59">
        <f t="shared" si="4"/>
        <v>48951814.815300003</v>
      </c>
      <c r="J21" s="59">
        <f t="shared" si="4"/>
        <v>37828376.640300006</v>
      </c>
      <c r="K21" s="59">
        <f t="shared" si="4"/>
        <v>55003124.650000006</v>
      </c>
      <c r="L21" s="59">
        <f t="shared" si="4"/>
        <v>42158636.5053</v>
      </c>
      <c r="M21" s="59">
        <f t="shared" si="4"/>
        <v>38827838.306100003</v>
      </c>
      <c r="N21" s="59">
        <f t="shared" si="4"/>
        <v>83115113.217500001</v>
      </c>
      <c r="O21" s="59">
        <f t="shared" si="4"/>
        <v>38364939.570500001</v>
      </c>
      <c r="P21" s="59">
        <f t="shared" si="4"/>
        <v>39375212.771899998</v>
      </c>
      <c r="Q21" s="59">
        <f t="shared" si="4"/>
        <v>48128343.076849997</v>
      </c>
      <c r="R21" s="59">
        <f t="shared" si="4"/>
        <v>45244671.873199999</v>
      </c>
      <c r="S21" s="59">
        <f t="shared" si="4"/>
        <v>44630403.870120004</v>
      </c>
      <c r="T21" s="59">
        <f t="shared" si="4"/>
        <v>50628547.377900004</v>
      </c>
      <c r="U21" s="59">
        <f t="shared" si="4"/>
        <v>50810759.235999987</v>
      </c>
      <c r="V21" s="59">
        <f t="shared" si="4"/>
        <v>40856440.473100007</v>
      </c>
      <c r="W21" s="59">
        <f t="shared" si="4"/>
        <v>51660480.293200001</v>
      </c>
      <c r="X21" s="59">
        <f t="shared" si="4"/>
        <v>44790053.544250011</v>
      </c>
      <c r="Y21" s="59">
        <f t="shared" si="4"/>
        <v>48337339.379999995</v>
      </c>
      <c r="Z21" s="76">
        <f t="shared" ref="Z21:AK21" si="5">SUM(Z6:Z20)</f>
        <v>62326545.287133329</v>
      </c>
      <c r="AA21" s="76">
        <f t="shared" si="5"/>
        <v>52743486.442749262</v>
      </c>
      <c r="AB21" s="76">
        <f t="shared" si="5"/>
        <v>39391732.145279266</v>
      </c>
      <c r="AC21" s="76">
        <f t="shared" si="5"/>
        <v>31639501.625279263</v>
      </c>
      <c r="AD21" s="76">
        <f t="shared" si="5"/>
        <v>19237593.462029263</v>
      </c>
      <c r="AE21" s="76">
        <f t="shared" si="5"/>
        <v>3973725.7120292634</v>
      </c>
      <c r="AF21" s="76">
        <f t="shared" si="5"/>
        <v>-4309559.2879707366</v>
      </c>
      <c r="AG21" s="76">
        <f t="shared" si="5"/>
        <v>-16860726.201220736</v>
      </c>
      <c r="AH21" s="76">
        <f t="shared" si="5"/>
        <v>-27344011.201220736</v>
      </c>
      <c r="AI21" s="76">
        <f t="shared" si="5"/>
        <v>-35727296.201220736</v>
      </c>
      <c r="AJ21" s="76">
        <f t="shared" si="5"/>
        <v>-48278463.114470735</v>
      </c>
      <c r="AK21" s="87">
        <f t="shared" si="5"/>
        <v>-58761748.114470735</v>
      </c>
    </row>
    <row r="22" spans="1:37" x14ac:dyDescent="0.25">
      <c r="B22" s="29"/>
    </row>
    <row r="23" spans="1:37" x14ac:dyDescent="0.25">
      <c r="A23" s="60" t="s">
        <v>1131</v>
      </c>
      <c r="B23" s="61">
        <v>67048920</v>
      </c>
      <c r="C23" s="61">
        <v>40265758.600149997</v>
      </c>
      <c r="D23" s="61">
        <v>28924974.32</v>
      </c>
      <c r="E23" s="61">
        <v>31419701.75</v>
      </c>
      <c r="F23" s="61">
        <v>34608461.640000001</v>
      </c>
      <c r="G23" s="61">
        <v>30764141.960000001</v>
      </c>
      <c r="H23" s="61">
        <v>48684753.270000003</v>
      </c>
      <c r="I23" s="61">
        <v>53380353.719999999</v>
      </c>
      <c r="J23" s="61">
        <v>40486286.189999998</v>
      </c>
      <c r="K23" s="61">
        <v>57768879.82</v>
      </c>
      <c r="L23" s="61">
        <v>37896858.149999999</v>
      </c>
      <c r="M23" s="61">
        <v>38909782.219999999</v>
      </c>
      <c r="N23" s="61">
        <v>75235297.219999999</v>
      </c>
      <c r="O23" s="61">
        <v>37538918.280000001</v>
      </c>
      <c r="P23" s="61">
        <v>42845758.359999999</v>
      </c>
      <c r="Q23" s="61">
        <v>52876074.920000002</v>
      </c>
      <c r="R23" s="61">
        <v>43421045.609999999</v>
      </c>
      <c r="S23" s="61">
        <v>48835091.689999998</v>
      </c>
      <c r="T23" s="61">
        <v>52983192.270000003</v>
      </c>
      <c r="U23" s="61">
        <v>46864609.909999996</v>
      </c>
      <c r="V23" s="61">
        <v>43541938.409999996</v>
      </c>
      <c r="W23" s="61">
        <v>56046242.560000002</v>
      </c>
      <c r="X23" s="61">
        <v>46745760</v>
      </c>
      <c r="Y23" s="61">
        <v>48797463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</row>
    <row r="25" spans="1:37" s="62" customFormat="1" ht="12" x14ac:dyDescent="0.2">
      <c r="A25" s="62" t="s">
        <v>1132</v>
      </c>
      <c r="B25" s="63">
        <f t="shared" ref="B25:W25" si="6">B23/B21-100%</f>
        <v>9.4280737364183409E-2</v>
      </c>
      <c r="C25" s="63">
        <f t="shared" si="6"/>
        <v>7.0961981930035112E-2</v>
      </c>
      <c r="D25" s="63">
        <f t="shared" si="6"/>
        <v>7.8628015351952074E-2</v>
      </c>
      <c r="E25" s="63">
        <f t="shared" si="6"/>
        <v>6.7916653584960018E-2</v>
      </c>
      <c r="F25" s="63">
        <f t="shared" si="6"/>
        <v>1.5017569438794398E-2</v>
      </c>
      <c r="G25" s="63">
        <f t="shared" si="6"/>
        <v>-2.4725619263643583E-3</v>
      </c>
      <c r="H25" s="63">
        <f t="shared" si="6"/>
        <v>0.10746656799347898</v>
      </c>
      <c r="I25" s="63">
        <f t="shared" si="6"/>
        <v>9.0467307931469065E-2</v>
      </c>
      <c r="J25" s="63">
        <f t="shared" si="6"/>
        <v>7.0262321192721133E-2</v>
      </c>
      <c r="K25" s="63">
        <f t="shared" si="6"/>
        <v>5.0283600933569872E-2</v>
      </c>
      <c r="L25" s="63">
        <f t="shared" si="6"/>
        <v>-0.10108909368461738</v>
      </c>
      <c r="M25" s="63">
        <f t="shared" si="6"/>
        <v>2.1104423391791194E-3</v>
      </c>
      <c r="N25" s="63">
        <f t="shared" si="6"/>
        <v>-9.4806055029723502E-2</v>
      </c>
      <c r="O25" s="63">
        <f t="shared" si="6"/>
        <v>-2.1530629260658407E-2</v>
      </c>
      <c r="P25" s="63">
        <f t="shared" si="6"/>
        <v>8.8140364045899089E-2</v>
      </c>
      <c r="Q25" s="63">
        <f t="shared" si="6"/>
        <v>9.8647315482458309E-2</v>
      </c>
      <c r="R25" s="63">
        <f t="shared" si="6"/>
        <v>-4.030587885156478E-2</v>
      </c>
      <c r="S25" s="63">
        <f t="shared" si="6"/>
        <v>9.4211287715794789E-2</v>
      </c>
      <c r="T25" s="63">
        <f t="shared" si="6"/>
        <v>4.6508245131438031E-2</v>
      </c>
      <c r="U25" s="63">
        <f t="shared" si="6"/>
        <v>-7.7663655992058045E-2</v>
      </c>
      <c r="V25" s="63">
        <f t="shared" si="6"/>
        <v>6.5730100464041374E-2</v>
      </c>
      <c r="W25" s="63">
        <f t="shared" si="6"/>
        <v>8.4895886408886012E-2</v>
      </c>
      <c r="X25" s="63">
        <f t="shared" ref="X25:Y25" si="7">X23/X21-100%</f>
        <v>4.3663856168822512E-2</v>
      </c>
      <c r="Y25" s="63">
        <f t="shared" si="7"/>
        <v>9.5190100634787722E-3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</row>
    <row r="26" spans="1:37" x14ac:dyDescent="0.25">
      <c r="Z26" s="99" t="s">
        <v>1179</v>
      </c>
    </row>
    <row r="27" spans="1:37" s="64" customFormat="1" ht="12.75" x14ac:dyDescent="0.2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66"/>
      <c r="U27" s="66"/>
      <c r="V27" s="66"/>
      <c r="W27" s="66"/>
      <c r="X27" s="66"/>
      <c r="Y27" s="66"/>
      <c r="Z27" s="100" t="s">
        <v>1169</v>
      </c>
      <c r="AA27" s="100">
        <v>1000</v>
      </c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spans="1:37" s="64" customFormat="1" ht="12.75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6"/>
      <c r="R28" s="66"/>
      <c r="S28" s="67"/>
      <c r="T28" s="66"/>
      <c r="U28" s="67"/>
      <c r="V28" s="66"/>
      <c r="W28" s="66"/>
      <c r="X28" s="66"/>
      <c r="Y28" s="66"/>
      <c r="Z28" s="100" t="s">
        <v>1170</v>
      </c>
      <c r="AA28" s="100">
        <v>800</v>
      </c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spans="1:37" x14ac:dyDescent="0.25">
      <c r="Z29" s="101" t="s">
        <v>1171</v>
      </c>
      <c r="AA29" s="102">
        <v>50</v>
      </c>
    </row>
    <row r="30" spans="1:37" x14ac:dyDescent="0.25">
      <c r="Z30" s="101" t="s">
        <v>1172</v>
      </c>
      <c r="AA30" s="102">
        <v>50</v>
      </c>
    </row>
    <row r="31" spans="1:37" x14ac:dyDescent="0.25">
      <c r="Z31" s="101" t="s">
        <v>1173</v>
      </c>
      <c r="AA31" s="102">
        <f>200*20%</f>
        <v>40</v>
      </c>
    </row>
    <row r="32" spans="1:37" x14ac:dyDescent="0.25">
      <c r="Z32" s="101" t="s">
        <v>1174</v>
      </c>
      <c r="AA32" s="102">
        <v>-100</v>
      </c>
    </row>
    <row r="33" spans="26:27" x14ac:dyDescent="0.25">
      <c r="Z33" s="101" t="s">
        <v>1175</v>
      </c>
      <c r="AA33" s="102">
        <v>100</v>
      </c>
    </row>
    <row r="35" spans="26:27" x14ac:dyDescent="0.25">
      <c r="Z35" s="103" t="s">
        <v>1176</v>
      </c>
      <c r="AA35" s="103">
        <f>AA27-AA28+AA29+AA30</f>
        <v>300</v>
      </c>
    </row>
    <row r="36" spans="26:27" x14ac:dyDescent="0.25">
      <c r="Z36" s="103" t="s">
        <v>1177</v>
      </c>
      <c r="AA36" s="103">
        <f>AA35-AA29-AA30-AA31+AA29+AA32</f>
        <v>110</v>
      </c>
    </row>
    <row r="37" spans="26:27" x14ac:dyDescent="0.25">
      <c r="Z37" s="103" t="s">
        <v>1178</v>
      </c>
      <c r="AA37" s="103">
        <f>AA36-AA33</f>
        <v>10</v>
      </c>
    </row>
  </sheetData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4"/>
  <sheetViews>
    <sheetView showGridLines="0" topLeftCell="B1" zoomScale="90" zoomScaleNormal="90" workbookViewId="0">
      <selection activeCell="K20" sqref="K20"/>
    </sheetView>
  </sheetViews>
  <sheetFormatPr defaultColWidth="9.140625" defaultRowHeight="12.75" x14ac:dyDescent="0.2"/>
  <cols>
    <col min="1" max="1" width="18" style="12" customWidth="1"/>
    <col min="2" max="2" width="14.7109375" style="12" customWidth="1"/>
    <col min="3" max="3" width="27" style="12" customWidth="1"/>
    <col min="4" max="5" width="19.28515625" style="12" customWidth="1"/>
    <col min="6" max="6" width="9.140625" style="90" customWidth="1"/>
    <col min="7" max="7" width="9.140625" style="12"/>
    <col min="8" max="8" width="14.7109375" style="79" customWidth="1"/>
    <col min="9" max="9" width="9.140625" style="12"/>
    <col min="10" max="10" width="29.85546875" style="12" bestFit="1" customWidth="1"/>
    <col min="11" max="11" width="18.5703125" style="104" bestFit="1" customWidth="1"/>
    <col min="12" max="13" width="13.28515625" style="104" customWidth="1"/>
    <col min="14" max="16" width="11.140625" style="104" customWidth="1"/>
    <col min="17" max="17" width="14.85546875" style="104" bestFit="1" customWidth="1"/>
    <col min="18" max="16384" width="9.140625" style="12"/>
  </cols>
  <sheetData>
    <row r="1" spans="1:17" x14ac:dyDescent="0.2">
      <c r="A1" s="16" t="s">
        <v>1166</v>
      </c>
    </row>
    <row r="3" spans="1:17" x14ac:dyDescent="0.2">
      <c r="H3" s="79">
        <v>25.3</v>
      </c>
    </row>
    <row r="4" spans="1:17" ht="13.5" thickBot="1" x14ac:dyDescent="0.25"/>
    <row r="5" spans="1:17" ht="13.5" thickBot="1" x14ac:dyDescent="0.25">
      <c r="A5" s="17" t="s">
        <v>0</v>
      </c>
      <c r="B5" s="18" t="s">
        <v>1</v>
      </c>
      <c r="C5" s="18" t="s">
        <v>1118</v>
      </c>
      <c r="D5" s="18" t="s">
        <v>2</v>
      </c>
      <c r="E5" s="18" t="s">
        <v>5</v>
      </c>
      <c r="F5" s="19" t="s">
        <v>1119</v>
      </c>
      <c r="G5" s="12" t="s">
        <v>1180</v>
      </c>
      <c r="H5" s="79" t="s">
        <v>1181</v>
      </c>
    </row>
    <row r="6" spans="1:17" x14ac:dyDescent="0.2">
      <c r="A6" s="20" t="s">
        <v>1117</v>
      </c>
      <c r="B6" s="15" t="s">
        <v>1117</v>
      </c>
      <c r="C6" s="15" t="s">
        <v>1120</v>
      </c>
      <c r="D6" s="14">
        <v>43101</v>
      </c>
      <c r="E6" s="13">
        <v>135100</v>
      </c>
      <c r="F6" s="91" t="s">
        <v>656</v>
      </c>
      <c r="G6" s="12">
        <f>MONTH(D6)</f>
        <v>1</v>
      </c>
      <c r="H6" s="79">
        <f>E6</f>
        <v>135100</v>
      </c>
      <c r="J6"/>
      <c r="K6" s="105" t="s">
        <v>1182</v>
      </c>
      <c r="L6" s="106"/>
      <c r="M6" s="106"/>
      <c r="N6" s="106"/>
      <c r="O6" s="106"/>
      <c r="P6" s="106"/>
      <c r="Q6" s="106"/>
    </row>
    <row r="7" spans="1:17" x14ac:dyDescent="0.2">
      <c r="A7" s="20" t="s">
        <v>1116</v>
      </c>
      <c r="B7" s="15" t="s">
        <v>1116</v>
      </c>
      <c r="C7" s="15" t="s">
        <v>1121</v>
      </c>
      <c r="D7" s="14">
        <v>43101</v>
      </c>
      <c r="E7" s="13">
        <v>174981.52</v>
      </c>
      <c r="F7" s="91" t="s">
        <v>656</v>
      </c>
      <c r="G7" s="12">
        <f t="shared" ref="G7:G70" si="0">MONTH(D7)</f>
        <v>1</v>
      </c>
      <c r="H7" s="79">
        <f t="shared" ref="H7:H13" si="1">E7</f>
        <v>174981.52</v>
      </c>
      <c r="J7"/>
      <c r="K7" s="106">
        <v>1</v>
      </c>
      <c r="L7" s="106">
        <v>2</v>
      </c>
      <c r="M7" s="106">
        <v>3</v>
      </c>
      <c r="N7" s="106">
        <v>4</v>
      </c>
      <c r="O7" s="106">
        <v>5</v>
      </c>
      <c r="P7" s="106">
        <v>6</v>
      </c>
      <c r="Q7" s="106" t="s">
        <v>1183</v>
      </c>
    </row>
    <row r="8" spans="1:17" x14ac:dyDescent="0.2">
      <c r="A8" s="20" t="s">
        <v>1115</v>
      </c>
      <c r="B8" s="15" t="s">
        <v>1115</v>
      </c>
      <c r="C8" s="15" t="s">
        <v>1121</v>
      </c>
      <c r="D8" s="14">
        <v>43101</v>
      </c>
      <c r="E8" s="13">
        <v>2605.13</v>
      </c>
      <c r="F8" s="91" t="s">
        <v>656</v>
      </c>
      <c r="G8" s="12">
        <f t="shared" si="0"/>
        <v>1</v>
      </c>
      <c r="H8" s="79">
        <f t="shared" si="1"/>
        <v>2605.13</v>
      </c>
      <c r="J8" t="s">
        <v>1184</v>
      </c>
      <c r="K8" s="106">
        <v>46572960.67733334</v>
      </c>
      <c r="L8" s="106">
        <v>28234704.738925941</v>
      </c>
      <c r="M8" s="106">
        <v>2106958.5175555558</v>
      </c>
      <c r="N8" s="106">
        <v>531054.48</v>
      </c>
      <c r="O8" s="106">
        <v>149258.75</v>
      </c>
      <c r="P8" s="106">
        <v>219417.25</v>
      </c>
      <c r="Q8" s="106">
        <v>77814354.413814843</v>
      </c>
    </row>
    <row r="9" spans="1:17" x14ac:dyDescent="0.2">
      <c r="A9" s="20" t="s">
        <v>1114</v>
      </c>
      <c r="B9" s="15" t="s">
        <v>1114</v>
      </c>
      <c r="C9" s="15" t="s">
        <v>1121</v>
      </c>
      <c r="D9" s="14">
        <v>43101</v>
      </c>
      <c r="E9" s="13">
        <v>46466.42</v>
      </c>
      <c r="F9" s="91" t="s">
        <v>656</v>
      </c>
      <c r="G9" s="12">
        <f t="shared" si="0"/>
        <v>1</v>
      </c>
      <c r="H9" s="79">
        <f t="shared" si="1"/>
        <v>46466.42</v>
      </c>
      <c r="J9"/>
      <c r="K9" s="106"/>
      <c r="L9" s="106"/>
    </row>
    <row r="10" spans="1:17" x14ac:dyDescent="0.2">
      <c r="A10" s="20" t="s">
        <v>1113</v>
      </c>
      <c r="B10" s="15" t="s">
        <v>1113</v>
      </c>
      <c r="C10" s="15" t="s">
        <v>1121</v>
      </c>
      <c r="D10" s="14">
        <v>43101</v>
      </c>
      <c r="E10" s="13">
        <v>7084</v>
      </c>
      <c r="F10" s="91" t="s">
        <v>656</v>
      </c>
      <c r="G10" s="12">
        <f t="shared" si="0"/>
        <v>1</v>
      </c>
      <c r="H10" s="79">
        <f t="shared" si="1"/>
        <v>7084</v>
      </c>
      <c r="J10"/>
      <c r="K10" s="106"/>
      <c r="L10" s="106"/>
    </row>
    <row r="11" spans="1:17" x14ac:dyDescent="0.2">
      <c r="A11" s="20" t="s">
        <v>655</v>
      </c>
      <c r="B11" s="15" t="s">
        <v>655</v>
      </c>
      <c r="C11" s="15" t="s">
        <v>1121</v>
      </c>
      <c r="D11" s="14">
        <v>43101</v>
      </c>
      <c r="E11" s="13">
        <v>603.9</v>
      </c>
      <c r="F11" s="91" t="s">
        <v>656</v>
      </c>
      <c r="G11" s="12">
        <f t="shared" si="0"/>
        <v>1</v>
      </c>
      <c r="H11" s="79">
        <f t="shared" si="1"/>
        <v>603.9</v>
      </c>
      <c r="J11"/>
      <c r="K11" s="106"/>
      <c r="L11" s="106"/>
    </row>
    <row r="12" spans="1:17" x14ac:dyDescent="0.2">
      <c r="A12" s="20" t="s">
        <v>654</v>
      </c>
      <c r="B12" s="15" t="s">
        <v>654</v>
      </c>
      <c r="C12" s="15" t="s">
        <v>1121</v>
      </c>
      <c r="D12" s="14">
        <v>43101</v>
      </c>
      <c r="E12" s="13">
        <v>2071.08</v>
      </c>
      <c r="F12" s="91" t="s">
        <v>656</v>
      </c>
      <c r="G12" s="12">
        <f t="shared" si="0"/>
        <v>1</v>
      </c>
      <c r="H12" s="79">
        <f t="shared" si="1"/>
        <v>2071.08</v>
      </c>
      <c r="J12"/>
      <c r="K12" s="106"/>
      <c r="L12" s="106"/>
    </row>
    <row r="13" spans="1:17" x14ac:dyDescent="0.2">
      <c r="A13" s="20" t="s">
        <v>1112</v>
      </c>
      <c r="B13" s="15" t="s">
        <v>1112</v>
      </c>
      <c r="C13" s="15" t="s">
        <v>1121</v>
      </c>
      <c r="D13" s="14">
        <v>43101</v>
      </c>
      <c r="E13" s="13">
        <v>16.21</v>
      </c>
      <c r="F13" s="91" t="s">
        <v>656</v>
      </c>
      <c r="G13" s="12">
        <f t="shared" si="0"/>
        <v>1</v>
      </c>
      <c r="H13" s="79">
        <f t="shared" si="1"/>
        <v>16.21</v>
      </c>
      <c r="J13"/>
      <c r="K13" s="106"/>
      <c r="L13" s="106"/>
    </row>
    <row r="14" spans="1:17" x14ac:dyDescent="0.2">
      <c r="A14" s="20" t="s">
        <v>655</v>
      </c>
      <c r="B14" s="15" t="s">
        <v>655</v>
      </c>
      <c r="C14" s="15" t="s">
        <v>1121</v>
      </c>
      <c r="D14" s="14">
        <v>43101</v>
      </c>
      <c r="E14" s="13">
        <v>22.366666666666667</v>
      </c>
      <c r="F14" s="91" t="s">
        <v>597</v>
      </c>
      <c r="G14" s="12">
        <f t="shared" si="0"/>
        <v>1</v>
      </c>
      <c r="H14" s="79">
        <f>E14*$H$3</f>
        <v>565.87666666666667</v>
      </c>
      <c r="J14"/>
      <c r="K14" s="106"/>
      <c r="L14" s="106"/>
    </row>
    <row r="15" spans="1:17" x14ac:dyDescent="0.2">
      <c r="A15" s="20" t="s">
        <v>654</v>
      </c>
      <c r="B15" s="15" t="s">
        <v>654</v>
      </c>
      <c r="C15" s="15" t="s">
        <v>1121</v>
      </c>
      <c r="D15" s="14">
        <v>43101</v>
      </c>
      <c r="E15" s="13">
        <v>76.706666666666663</v>
      </c>
      <c r="F15" s="91" t="s">
        <v>597</v>
      </c>
      <c r="G15" s="12">
        <f t="shared" si="0"/>
        <v>1</v>
      </c>
      <c r="H15" s="79">
        <f>E15*$H$3</f>
        <v>1940.6786666666667</v>
      </c>
      <c r="J15"/>
      <c r="K15" s="106"/>
      <c r="L15" s="106"/>
    </row>
    <row r="16" spans="1:17" x14ac:dyDescent="0.2">
      <c r="A16" s="20" t="s">
        <v>1111</v>
      </c>
      <c r="B16" s="15" t="s">
        <v>1111</v>
      </c>
      <c r="C16" s="15" t="s">
        <v>1121</v>
      </c>
      <c r="D16" s="14">
        <v>43101</v>
      </c>
      <c r="E16" s="13">
        <v>84099.75</v>
      </c>
      <c r="F16" s="91" t="s">
        <v>656</v>
      </c>
      <c r="G16" s="12">
        <f t="shared" si="0"/>
        <v>1</v>
      </c>
      <c r="H16" s="79">
        <f t="shared" ref="H16:H56" si="2">E16</f>
        <v>84099.75</v>
      </c>
      <c r="J16"/>
      <c r="K16" s="106"/>
      <c r="L16" s="106"/>
    </row>
    <row r="17" spans="1:12" x14ac:dyDescent="0.2">
      <c r="A17" s="20" t="s">
        <v>1110</v>
      </c>
      <c r="B17" s="15" t="s">
        <v>1110</v>
      </c>
      <c r="C17" s="15" t="s">
        <v>1121</v>
      </c>
      <c r="D17" s="14">
        <v>43101</v>
      </c>
      <c r="E17" s="13">
        <v>18313.349999999999</v>
      </c>
      <c r="F17" s="91" t="s">
        <v>656</v>
      </c>
      <c r="G17" s="12">
        <f t="shared" si="0"/>
        <v>1</v>
      </c>
      <c r="H17" s="79">
        <f t="shared" si="2"/>
        <v>18313.349999999999</v>
      </c>
      <c r="J17"/>
      <c r="K17" s="106"/>
      <c r="L17" s="106"/>
    </row>
    <row r="18" spans="1:12" x14ac:dyDescent="0.2">
      <c r="A18" s="20" t="s">
        <v>1109</v>
      </c>
      <c r="B18" s="15" t="s">
        <v>1108</v>
      </c>
      <c r="C18" s="15" t="s">
        <v>1121</v>
      </c>
      <c r="D18" s="14">
        <v>43101</v>
      </c>
      <c r="E18" s="13">
        <v>44032.33</v>
      </c>
      <c r="F18" s="91" t="s">
        <v>656</v>
      </c>
      <c r="G18" s="12">
        <f t="shared" si="0"/>
        <v>1</v>
      </c>
      <c r="H18" s="79">
        <f t="shared" si="2"/>
        <v>44032.33</v>
      </c>
      <c r="J18"/>
      <c r="K18" s="106"/>
      <c r="L18" s="106"/>
    </row>
    <row r="19" spans="1:12" x14ac:dyDescent="0.2">
      <c r="A19" s="20" t="s">
        <v>1107</v>
      </c>
      <c r="B19" s="15" t="s">
        <v>1107</v>
      </c>
      <c r="C19" s="15" t="s">
        <v>1121</v>
      </c>
      <c r="D19" s="14">
        <v>43101</v>
      </c>
      <c r="E19" s="13">
        <v>484.2</v>
      </c>
      <c r="F19" s="91" t="s">
        <v>656</v>
      </c>
      <c r="G19" s="12">
        <f t="shared" si="0"/>
        <v>1</v>
      </c>
      <c r="H19" s="79">
        <f t="shared" si="2"/>
        <v>484.2</v>
      </c>
      <c r="J19"/>
      <c r="K19" s="106"/>
      <c r="L19" s="106"/>
    </row>
    <row r="20" spans="1:12" x14ac:dyDescent="0.2">
      <c r="A20" s="20" t="s">
        <v>1106</v>
      </c>
      <c r="B20" s="15" t="s">
        <v>1106</v>
      </c>
      <c r="C20" s="15" t="s">
        <v>1121</v>
      </c>
      <c r="D20" s="14">
        <v>43101</v>
      </c>
      <c r="E20" s="13">
        <v>7025.2</v>
      </c>
      <c r="F20" s="91" t="s">
        <v>656</v>
      </c>
      <c r="G20" s="12">
        <f t="shared" si="0"/>
        <v>1</v>
      </c>
      <c r="H20" s="79">
        <f t="shared" si="2"/>
        <v>7025.2</v>
      </c>
      <c r="J20"/>
      <c r="K20" s="106"/>
      <c r="L20" s="106"/>
    </row>
    <row r="21" spans="1:12" x14ac:dyDescent="0.2">
      <c r="A21" s="20" t="s">
        <v>1105</v>
      </c>
      <c r="B21" s="15" t="s">
        <v>1105</v>
      </c>
      <c r="C21" s="15" t="s">
        <v>1121</v>
      </c>
      <c r="D21" s="14">
        <v>43101</v>
      </c>
      <c r="E21" s="13">
        <v>91</v>
      </c>
      <c r="F21" s="91" t="s">
        <v>656</v>
      </c>
      <c r="G21" s="12">
        <f t="shared" si="0"/>
        <v>1</v>
      </c>
      <c r="H21" s="79">
        <f t="shared" si="2"/>
        <v>91</v>
      </c>
      <c r="J21"/>
      <c r="K21" s="106"/>
      <c r="L21" s="106"/>
    </row>
    <row r="22" spans="1:12" x14ac:dyDescent="0.2">
      <c r="A22" s="20" t="s">
        <v>1104</v>
      </c>
      <c r="B22" s="15" t="s">
        <v>1104</v>
      </c>
      <c r="C22" s="15" t="s">
        <v>1121</v>
      </c>
      <c r="D22" s="14">
        <v>43101</v>
      </c>
      <c r="E22" s="13">
        <v>18588.02</v>
      </c>
      <c r="F22" s="91" t="s">
        <v>656</v>
      </c>
      <c r="G22" s="12">
        <f t="shared" si="0"/>
        <v>1</v>
      </c>
      <c r="H22" s="79">
        <f t="shared" si="2"/>
        <v>18588.02</v>
      </c>
      <c r="J22"/>
      <c r="K22" s="106"/>
      <c r="L22" s="106"/>
    </row>
    <row r="23" spans="1:12" x14ac:dyDescent="0.2">
      <c r="A23" s="20" t="s">
        <v>1103</v>
      </c>
      <c r="B23" s="15" t="s">
        <v>1103</v>
      </c>
      <c r="C23" s="15" t="s">
        <v>1121</v>
      </c>
      <c r="D23" s="14">
        <v>43101</v>
      </c>
      <c r="E23" s="13">
        <v>2493.81</v>
      </c>
      <c r="F23" s="91" t="s">
        <v>656</v>
      </c>
      <c r="G23" s="12">
        <f t="shared" si="0"/>
        <v>1</v>
      </c>
      <c r="H23" s="79">
        <f t="shared" si="2"/>
        <v>2493.81</v>
      </c>
      <c r="J23"/>
      <c r="K23" s="106"/>
      <c r="L23" s="106"/>
    </row>
    <row r="24" spans="1:12" x14ac:dyDescent="0.2">
      <c r="A24" s="20" t="s">
        <v>1102</v>
      </c>
      <c r="B24" s="15" t="s">
        <v>1102</v>
      </c>
      <c r="C24" s="15" t="s">
        <v>1121</v>
      </c>
      <c r="D24" s="14">
        <v>43101</v>
      </c>
      <c r="E24" s="13">
        <v>166886.82999999999</v>
      </c>
      <c r="F24" s="91" t="s">
        <v>656</v>
      </c>
      <c r="G24" s="12">
        <f t="shared" si="0"/>
        <v>1</v>
      </c>
      <c r="H24" s="79">
        <f t="shared" si="2"/>
        <v>166886.82999999999</v>
      </c>
    </row>
    <row r="25" spans="1:12" x14ac:dyDescent="0.2">
      <c r="A25" s="20" t="s">
        <v>1101</v>
      </c>
      <c r="B25" s="15" t="s">
        <v>1101</v>
      </c>
      <c r="C25" s="15" t="s">
        <v>1121</v>
      </c>
      <c r="D25" s="14">
        <v>43101</v>
      </c>
      <c r="E25" s="13">
        <v>18431.93</v>
      </c>
      <c r="F25" s="91" t="s">
        <v>656</v>
      </c>
      <c r="G25" s="12">
        <f t="shared" si="0"/>
        <v>1</v>
      </c>
      <c r="H25" s="79">
        <f t="shared" si="2"/>
        <v>18431.93</v>
      </c>
    </row>
    <row r="26" spans="1:12" x14ac:dyDescent="0.2">
      <c r="A26" s="20" t="s">
        <v>1100</v>
      </c>
      <c r="B26" s="15" t="s">
        <v>1100</v>
      </c>
      <c r="C26" s="15" t="s">
        <v>1121</v>
      </c>
      <c r="D26" s="14">
        <v>43101</v>
      </c>
      <c r="E26" s="13">
        <v>35090</v>
      </c>
      <c r="F26" s="91" t="s">
        <v>656</v>
      </c>
      <c r="G26" s="12">
        <f t="shared" si="0"/>
        <v>1</v>
      </c>
      <c r="H26" s="79">
        <f t="shared" si="2"/>
        <v>35090</v>
      </c>
    </row>
    <row r="27" spans="1:12" x14ac:dyDescent="0.2">
      <c r="A27" s="20" t="s">
        <v>1099</v>
      </c>
      <c r="B27" s="15" t="s">
        <v>1099</v>
      </c>
      <c r="C27" s="15" t="s">
        <v>1121</v>
      </c>
      <c r="D27" s="14">
        <v>43101</v>
      </c>
      <c r="E27" s="13">
        <v>0.27</v>
      </c>
      <c r="F27" s="91" t="s">
        <v>656</v>
      </c>
      <c r="G27" s="12">
        <f t="shared" si="0"/>
        <v>1</v>
      </c>
      <c r="H27" s="79">
        <f t="shared" si="2"/>
        <v>0.27</v>
      </c>
    </row>
    <row r="28" spans="1:12" x14ac:dyDescent="0.2">
      <c r="A28" s="20" t="s">
        <v>1098</v>
      </c>
      <c r="B28" s="15" t="s">
        <v>1098</v>
      </c>
      <c r="C28" s="15" t="s">
        <v>1121</v>
      </c>
      <c r="D28" s="14">
        <v>43102</v>
      </c>
      <c r="E28" s="13">
        <v>17875</v>
      </c>
      <c r="F28" s="91" t="s">
        <v>656</v>
      </c>
      <c r="G28" s="12">
        <f t="shared" si="0"/>
        <v>1</v>
      </c>
      <c r="H28" s="79">
        <f t="shared" si="2"/>
        <v>17875</v>
      </c>
    </row>
    <row r="29" spans="1:12" x14ac:dyDescent="0.2">
      <c r="A29" s="20" t="s">
        <v>1097</v>
      </c>
      <c r="B29" s="15" t="s">
        <v>1097</v>
      </c>
      <c r="C29" s="15" t="s">
        <v>1121</v>
      </c>
      <c r="D29" s="14">
        <v>43102</v>
      </c>
      <c r="E29" s="13">
        <v>137842</v>
      </c>
      <c r="F29" s="91" t="s">
        <v>656</v>
      </c>
      <c r="G29" s="12">
        <f t="shared" si="0"/>
        <v>1</v>
      </c>
      <c r="H29" s="79">
        <f t="shared" si="2"/>
        <v>137842</v>
      </c>
    </row>
    <row r="30" spans="1:12" x14ac:dyDescent="0.2">
      <c r="A30" s="20" t="s">
        <v>1096</v>
      </c>
      <c r="B30" s="15" t="s">
        <v>1096</v>
      </c>
      <c r="C30" s="15" t="s">
        <v>1121</v>
      </c>
      <c r="D30" s="14">
        <v>43102</v>
      </c>
      <c r="E30" s="13">
        <v>36112.230000000003</v>
      </c>
      <c r="F30" s="91" t="s">
        <v>656</v>
      </c>
      <c r="G30" s="12">
        <f t="shared" si="0"/>
        <v>1</v>
      </c>
      <c r="H30" s="79">
        <f t="shared" si="2"/>
        <v>36112.230000000003</v>
      </c>
    </row>
    <row r="31" spans="1:12" x14ac:dyDescent="0.2">
      <c r="A31" s="20" t="s">
        <v>1095</v>
      </c>
      <c r="B31" s="15" t="s">
        <v>1095</v>
      </c>
      <c r="C31" s="15" t="s">
        <v>1121</v>
      </c>
      <c r="D31" s="14">
        <v>43102</v>
      </c>
      <c r="E31" s="13">
        <v>280775.63</v>
      </c>
      <c r="F31" s="91" t="s">
        <v>656</v>
      </c>
      <c r="G31" s="12">
        <f t="shared" si="0"/>
        <v>1</v>
      </c>
      <c r="H31" s="79">
        <f t="shared" si="2"/>
        <v>280775.63</v>
      </c>
    </row>
    <row r="32" spans="1:12" x14ac:dyDescent="0.2">
      <c r="A32" s="20" t="s">
        <v>1094</v>
      </c>
      <c r="B32" s="15" t="s">
        <v>1094</v>
      </c>
      <c r="C32" s="15" t="s">
        <v>1121</v>
      </c>
      <c r="D32" s="14">
        <v>43102</v>
      </c>
      <c r="E32" s="13">
        <v>22990</v>
      </c>
      <c r="F32" s="91" t="s">
        <v>656</v>
      </c>
      <c r="G32" s="12">
        <f t="shared" si="0"/>
        <v>1</v>
      </c>
      <c r="H32" s="79">
        <f t="shared" si="2"/>
        <v>22990</v>
      </c>
    </row>
    <row r="33" spans="1:8" x14ac:dyDescent="0.2">
      <c r="A33" s="20" t="s">
        <v>1093</v>
      </c>
      <c r="B33" s="15" t="s">
        <v>1093</v>
      </c>
      <c r="C33" s="15" t="s">
        <v>1121</v>
      </c>
      <c r="D33" s="14">
        <v>43102</v>
      </c>
      <c r="E33" s="13">
        <v>14181.2</v>
      </c>
      <c r="F33" s="91" t="s">
        <v>656</v>
      </c>
      <c r="G33" s="12">
        <f t="shared" si="0"/>
        <v>1</v>
      </c>
      <c r="H33" s="79">
        <f t="shared" si="2"/>
        <v>14181.2</v>
      </c>
    </row>
    <row r="34" spans="1:8" x14ac:dyDescent="0.2">
      <c r="A34" s="20" t="s">
        <v>1092</v>
      </c>
      <c r="B34" s="15" t="s">
        <v>1092</v>
      </c>
      <c r="C34" s="15" t="s">
        <v>1121</v>
      </c>
      <c r="D34" s="14">
        <v>43102</v>
      </c>
      <c r="E34" s="13">
        <v>70968.92</v>
      </c>
      <c r="F34" s="91" t="s">
        <v>656</v>
      </c>
      <c r="G34" s="12">
        <f t="shared" si="0"/>
        <v>1</v>
      </c>
      <c r="H34" s="79">
        <f t="shared" si="2"/>
        <v>70968.92</v>
      </c>
    </row>
    <row r="35" spans="1:8" x14ac:dyDescent="0.2">
      <c r="A35" s="20" t="s">
        <v>1091</v>
      </c>
      <c r="B35" s="15" t="s">
        <v>1091</v>
      </c>
      <c r="C35" s="15" t="s">
        <v>1121</v>
      </c>
      <c r="D35" s="14">
        <v>43102</v>
      </c>
      <c r="E35" s="13">
        <v>27273.4</v>
      </c>
      <c r="F35" s="91" t="s">
        <v>656</v>
      </c>
      <c r="G35" s="12">
        <f t="shared" si="0"/>
        <v>1</v>
      </c>
      <c r="H35" s="79">
        <f t="shared" si="2"/>
        <v>27273.4</v>
      </c>
    </row>
    <row r="36" spans="1:8" x14ac:dyDescent="0.2">
      <c r="A36" s="20" t="s">
        <v>1090</v>
      </c>
      <c r="B36" s="15" t="s">
        <v>1090</v>
      </c>
      <c r="C36" s="15" t="s">
        <v>1121</v>
      </c>
      <c r="D36" s="14">
        <v>43102</v>
      </c>
      <c r="E36" s="13">
        <v>9948.6200000000008</v>
      </c>
      <c r="F36" s="91" t="s">
        <v>656</v>
      </c>
      <c r="G36" s="12">
        <f t="shared" si="0"/>
        <v>1</v>
      </c>
      <c r="H36" s="79">
        <f t="shared" si="2"/>
        <v>9948.6200000000008</v>
      </c>
    </row>
    <row r="37" spans="1:8" x14ac:dyDescent="0.2">
      <c r="A37" s="20" t="s">
        <v>1089</v>
      </c>
      <c r="B37" s="15" t="s">
        <v>1089</v>
      </c>
      <c r="C37" s="15" t="s">
        <v>1121</v>
      </c>
      <c r="D37" s="14">
        <v>43102</v>
      </c>
      <c r="E37" s="13">
        <v>5357.88</v>
      </c>
      <c r="F37" s="91" t="s">
        <v>656</v>
      </c>
      <c r="G37" s="12">
        <f t="shared" si="0"/>
        <v>1</v>
      </c>
      <c r="H37" s="79">
        <f t="shared" si="2"/>
        <v>5357.88</v>
      </c>
    </row>
    <row r="38" spans="1:8" x14ac:dyDescent="0.2">
      <c r="A38" s="20" t="s">
        <v>1088</v>
      </c>
      <c r="B38" s="15" t="s">
        <v>1088</v>
      </c>
      <c r="C38" s="15" t="s">
        <v>1121</v>
      </c>
      <c r="D38" s="14">
        <v>43102</v>
      </c>
      <c r="E38" s="13">
        <v>5181.22</v>
      </c>
      <c r="F38" s="91" t="s">
        <v>656</v>
      </c>
      <c r="G38" s="12">
        <f t="shared" si="0"/>
        <v>1</v>
      </c>
      <c r="H38" s="79">
        <f t="shared" si="2"/>
        <v>5181.22</v>
      </c>
    </row>
    <row r="39" spans="1:8" x14ac:dyDescent="0.2">
      <c r="A39" s="20" t="s">
        <v>1087</v>
      </c>
      <c r="B39" s="15" t="s">
        <v>1087</v>
      </c>
      <c r="C39" s="15" t="s">
        <v>1121</v>
      </c>
      <c r="D39" s="14">
        <v>43102</v>
      </c>
      <c r="E39" s="13">
        <v>8201.3799999999992</v>
      </c>
      <c r="F39" s="91" t="s">
        <v>656</v>
      </c>
      <c r="G39" s="12">
        <f t="shared" si="0"/>
        <v>1</v>
      </c>
      <c r="H39" s="79">
        <f t="shared" si="2"/>
        <v>8201.3799999999992</v>
      </c>
    </row>
    <row r="40" spans="1:8" x14ac:dyDescent="0.2">
      <c r="A40" s="20" t="s">
        <v>1086</v>
      </c>
      <c r="B40" s="15" t="s">
        <v>1086</v>
      </c>
      <c r="C40" s="15" t="s">
        <v>1121</v>
      </c>
      <c r="D40" s="14">
        <v>43102</v>
      </c>
      <c r="E40" s="13">
        <v>7054.3</v>
      </c>
      <c r="F40" s="91" t="s">
        <v>656</v>
      </c>
      <c r="G40" s="12">
        <f t="shared" si="0"/>
        <v>1</v>
      </c>
      <c r="H40" s="79">
        <f t="shared" si="2"/>
        <v>7054.3</v>
      </c>
    </row>
    <row r="41" spans="1:8" x14ac:dyDescent="0.2">
      <c r="A41" s="20" t="s">
        <v>1085</v>
      </c>
      <c r="B41" s="15" t="s">
        <v>1085</v>
      </c>
      <c r="C41" s="15" t="s">
        <v>1121</v>
      </c>
      <c r="D41" s="14">
        <v>43102</v>
      </c>
      <c r="E41" s="13">
        <v>11874.94</v>
      </c>
      <c r="F41" s="91" t="s">
        <v>656</v>
      </c>
      <c r="G41" s="12">
        <f t="shared" si="0"/>
        <v>1</v>
      </c>
      <c r="H41" s="79">
        <f t="shared" si="2"/>
        <v>11874.94</v>
      </c>
    </row>
    <row r="42" spans="1:8" x14ac:dyDescent="0.2">
      <c r="A42" s="20" t="s">
        <v>1084</v>
      </c>
      <c r="B42" s="15" t="s">
        <v>1084</v>
      </c>
      <c r="C42" s="15" t="s">
        <v>1121</v>
      </c>
      <c r="D42" s="14">
        <v>43102</v>
      </c>
      <c r="E42" s="13">
        <v>30493.21</v>
      </c>
      <c r="F42" s="91" t="s">
        <v>656</v>
      </c>
      <c r="G42" s="12">
        <f t="shared" si="0"/>
        <v>1</v>
      </c>
      <c r="H42" s="79">
        <f t="shared" si="2"/>
        <v>30493.21</v>
      </c>
    </row>
    <row r="43" spans="1:8" x14ac:dyDescent="0.2">
      <c r="A43" s="20" t="s">
        <v>1083</v>
      </c>
      <c r="B43" s="15" t="s">
        <v>1083</v>
      </c>
      <c r="C43" s="15" t="s">
        <v>1121</v>
      </c>
      <c r="D43" s="14">
        <v>43102</v>
      </c>
      <c r="E43" s="13">
        <v>29256.59</v>
      </c>
      <c r="F43" s="91" t="s">
        <v>656</v>
      </c>
      <c r="G43" s="12">
        <f t="shared" si="0"/>
        <v>1</v>
      </c>
      <c r="H43" s="79">
        <f t="shared" si="2"/>
        <v>29256.59</v>
      </c>
    </row>
    <row r="44" spans="1:8" x14ac:dyDescent="0.2">
      <c r="A44" s="20" t="s">
        <v>1082</v>
      </c>
      <c r="B44" s="15" t="s">
        <v>1082</v>
      </c>
      <c r="C44" s="15" t="s">
        <v>1121</v>
      </c>
      <c r="D44" s="14">
        <v>43102</v>
      </c>
      <c r="E44" s="13">
        <v>27385.4</v>
      </c>
      <c r="F44" s="91" t="s">
        <v>656</v>
      </c>
      <c r="G44" s="12">
        <f t="shared" si="0"/>
        <v>1</v>
      </c>
      <c r="H44" s="79">
        <f t="shared" si="2"/>
        <v>27385.4</v>
      </c>
    </row>
    <row r="45" spans="1:8" x14ac:dyDescent="0.2">
      <c r="A45" s="20" t="s">
        <v>1081</v>
      </c>
      <c r="B45" s="15" t="s">
        <v>1081</v>
      </c>
      <c r="C45" s="15" t="s">
        <v>1121</v>
      </c>
      <c r="D45" s="14">
        <v>43102</v>
      </c>
      <c r="E45" s="13">
        <v>55257.07</v>
      </c>
      <c r="F45" s="91" t="s">
        <v>656</v>
      </c>
      <c r="G45" s="12">
        <f t="shared" si="0"/>
        <v>1</v>
      </c>
      <c r="H45" s="79">
        <f t="shared" si="2"/>
        <v>55257.07</v>
      </c>
    </row>
    <row r="46" spans="1:8" x14ac:dyDescent="0.2">
      <c r="A46" s="20" t="s">
        <v>1080</v>
      </c>
      <c r="B46" s="15" t="s">
        <v>1080</v>
      </c>
      <c r="C46" s="15" t="s">
        <v>1121</v>
      </c>
      <c r="D46" s="14">
        <v>43102</v>
      </c>
      <c r="E46" s="13">
        <v>11761.2</v>
      </c>
      <c r="F46" s="91" t="s">
        <v>656</v>
      </c>
      <c r="G46" s="12">
        <f t="shared" si="0"/>
        <v>1</v>
      </c>
      <c r="H46" s="79">
        <f t="shared" si="2"/>
        <v>11761.2</v>
      </c>
    </row>
    <row r="47" spans="1:8" x14ac:dyDescent="0.2">
      <c r="A47" s="20" t="s">
        <v>1079</v>
      </c>
      <c r="B47" s="15" t="s">
        <v>1079</v>
      </c>
      <c r="C47" s="15" t="s">
        <v>1121</v>
      </c>
      <c r="D47" s="14">
        <v>43102</v>
      </c>
      <c r="E47" s="13">
        <v>30068.5</v>
      </c>
      <c r="F47" s="91" t="s">
        <v>656</v>
      </c>
      <c r="G47" s="12">
        <f t="shared" si="0"/>
        <v>1</v>
      </c>
      <c r="H47" s="79">
        <f t="shared" si="2"/>
        <v>30068.5</v>
      </c>
    </row>
    <row r="48" spans="1:8" x14ac:dyDescent="0.2">
      <c r="A48" s="20" t="s">
        <v>1078</v>
      </c>
      <c r="B48" s="15" t="s">
        <v>1078</v>
      </c>
      <c r="C48" s="15" t="s">
        <v>1121</v>
      </c>
      <c r="D48" s="14">
        <v>43102</v>
      </c>
      <c r="E48" s="13">
        <v>270200</v>
      </c>
      <c r="F48" s="91" t="s">
        <v>656</v>
      </c>
      <c r="G48" s="12">
        <f t="shared" si="0"/>
        <v>1</v>
      </c>
      <c r="H48" s="79">
        <f t="shared" si="2"/>
        <v>270200</v>
      </c>
    </row>
    <row r="49" spans="1:8" x14ac:dyDescent="0.2">
      <c r="A49" s="20" t="s">
        <v>1077</v>
      </c>
      <c r="B49" s="15" t="s">
        <v>1077</v>
      </c>
      <c r="C49" s="15" t="s">
        <v>1121</v>
      </c>
      <c r="D49" s="14">
        <v>43102</v>
      </c>
      <c r="E49" s="13">
        <v>116155</v>
      </c>
      <c r="F49" s="91" t="s">
        <v>656</v>
      </c>
      <c r="G49" s="12">
        <f t="shared" si="0"/>
        <v>1</v>
      </c>
      <c r="H49" s="79">
        <f t="shared" si="2"/>
        <v>116155</v>
      </c>
    </row>
    <row r="50" spans="1:8" x14ac:dyDescent="0.2">
      <c r="A50" s="20" t="s">
        <v>1076</v>
      </c>
      <c r="B50" s="15" t="s">
        <v>1076</v>
      </c>
      <c r="C50" s="15" t="s">
        <v>1121</v>
      </c>
      <c r="D50" s="14">
        <v>43102</v>
      </c>
      <c r="E50" s="13">
        <v>204.82</v>
      </c>
      <c r="F50" s="91" t="s">
        <v>656</v>
      </c>
      <c r="G50" s="12">
        <f t="shared" si="0"/>
        <v>1</v>
      </c>
      <c r="H50" s="79">
        <f t="shared" si="2"/>
        <v>204.82</v>
      </c>
    </row>
    <row r="51" spans="1:8" x14ac:dyDescent="0.2">
      <c r="A51" s="20" t="s">
        <v>1075</v>
      </c>
      <c r="B51" s="15" t="s">
        <v>1075</v>
      </c>
      <c r="C51" s="15" t="s">
        <v>1121</v>
      </c>
      <c r="D51" s="14">
        <v>43102</v>
      </c>
      <c r="E51" s="13">
        <v>9922</v>
      </c>
      <c r="F51" s="91" t="s">
        <v>656</v>
      </c>
      <c r="G51" s="12">
        <f t="shared" si="0"/>
        <v>1</v>
      </c>
      <c r="H51" s="79">
        <f t="shared" si="2"/>
        <v>9922</v>
      </c>
    </row>
    <row r="52" spans="1:8" x14ac:dyDescent="0.2">
      <c r="A52" s="20" t="s">
        <v>1074</v>
      </c>
      <c r="B52" s="15" t="s">
        <v>1074</v>
      </c>
      <c r="C52" s="15" t="s">
        <v>1121</v>
      </c>
      <c r="D52" s="14">
        <v>43102</v>
      </c>
      <c r="E52" s="13">
        <v>31300.28</v>
      </c>
      <c r="F52" s="91" t="s">
        <v>656</v>
      </c>
      <c r="G52" s="12">
        <f t="shared" si="0"/>
        <v>1</v>
      </c>
      <c r="H52" s="79">
        <f t="shared" si="2"/>
        <v>31300.28</v>
      </c>
    </row>
    <row r="53" spans="1:8" x14ac:dyDescent="0.2">
      <c r="A53" s="20" t="s">
        <v>1073</v>
      </c>
      <c r="B53" s="15" t="s">
        <v>1073</v>
      </c>
      <c r="C53" s="15" t="s">
        <v>1121</v>
      </c>
      <c r="D53" s="14">
        <v>43102</v>
      </c>
      <c r="E53" s="13">
        <v>106864.1</v>
      </c>
      <c r="F53" s="91" t="s">
        <v>656</v>
      </c>
      <c r="G53" s="12">
        <f t="shared" si="0"/>
        <v>1</v>
      </c>
      <c r="H53" s="79">
        <f t="shared" si="2"/>
        <v>106864.1</v>
      </c>
    </row>
    <row r="54" spans="1:8" x14ac:dyDescent="0.2">
      <c r="A54" s="20" t="s">
        <v>1072</v>
      </c>
      <c r="B54" s="15" t="s">
        <v>1072</v>
      </c>
      <c r="C54" s="15" t="s">
        <v>1121</v>
      </c>
      <c r="D54" s="14">
        <v>43102</v>
      </c>
      <c r="E54" s="13">
        <v>7025.2</v>
      </c>
      <c r="F54" s="91" t="s">
        <v>656</v>
      </c>
      <c r="G54" s="12">
        <f t="shared" si="0"/>
        <v>1</v>
      </c>
      <c r="H54" s="79">
        <f t="shared" si="2"/>
        <v>7025.2</v>
      </c>
    </row>
    <row r="55" spans="1:8" x14ac:dyDescent="0.2">
      <c r="A55" s="20" t="s">
        <v>653</v>
      </c>
      <c r="B55" s="15" t="s">
        <v>653</v>
      </c>
      <c r="C55" s="15" t="s">
        <v>1121</v>
      </c>
      <c r="D55" s="14">
        <v>43102</v>
      </c>
      <c r="E55" s="13">
        <v>101682</v>
      </c>
      <c r="F55" s="91" t="s">
        <v>656</v>
      </c>
      <c r="G55" s="12">
        <f t="shared" si="0"/>
        <v>1</v>
      </c>
      <c r="H55" s="79">
        <f t="shared" si="2"/>
        <v>101682</v>
      </c>
    </row>
    <row r="56" spans="1:8" x14ac:dyDescent="0.2">
      <c r="A56" s="20" t="s">
        <v>1071</v>
      </c>
      <c r="B56" s="15" t="s">
        <v>1071</v>
      </c>
      <c r="C56" s="15" t="s">
        <v>1121</v>
      </c>
      <c r="D56" s="14">
        <v>43102</v>
      </c>
      <c r="E56" s="13">
        <v>5298.59</v>
      </c>
      <c r="F56" s="91" t="s">
        <v>656</v>
      </c>
      <c r="G56" s="12">
        <f t="shared" si="0"/>
        <v>1</v>
      </c>
      <c r="H56" s="79">
        <f t="shared" si="2"/>
        <v>5298.59</v>
      </c>
    </row>
    <row r="57" spans="1:8" x14ac:dyDescent="0.2">
      <c r="A57" s="20" t="s">
        <v>653</v>
      </c>
      <c r="B57" s="15" t="s">
        <v>653</v>
      </c>
      <c r="C57" s="15" t="s">
        <v>1121</v>
      </c>
      <c r="D57" s="14">
        <v>43102</v>
      </c>
      <c r="E57" s="13">
        <v>3766</v>
      </c>
      <c r="F57" s="92" t="s">
        <v>597</v>
      </c>
      <c r="G57" s="12">
        <f t="shared" si="0"/>
        <v>1</v>
      </c>
      <c r="H57" s="79">
        <f>E57*$H$3</f>
        <v>95279.8</v>
      </c>
    </row>
    <row r="58" spans="1:8" x14ac:dyDescent="0.2">
      <c r="A58" s="20" t="s">
        <v>1070</v>
      </c>
      <c r="B58" s="15" t="s">
        <v>1070</v>
      </c>
      <c r="C58" s="15" t="s">
        <v>1121</v>
      </c>
      <c r="D58" s="14">
        <v>43102</v>
      </c>
      <c r="E58" s="13">
        <v>109564.29</v>
      </c>
      <c r="F58" s="91" t="s">
        <v>656</v>
      </c>
      <c r="G58" s="12">
        <f t="shared" si="0"/>
        <v>1</v>
      </c>
      <c r="H58" s="79">
        <f t="shared" ref="H58:H71" si="3">E58</f>
        <v>109564.29</v>
      </c>
    </row>
    <row r="59" spans="1:8" x14ac:dyDescent="0.2">
      <c r="A59" s="20" t="s">
        <v>1069</v>
      </c>
      <c r="B59" s="15" t="s">
        <v>1069</v>
      </c>
      <c r="C59" s="15" t="s">
        <v>1121</v>
      </c>
      <c r="D59" s="14">
        <v>43103</v>
      </c>
      <c r="E59" s="13">
        <v>28326.1</v>
      </c>
      <c r="F59" s="91" t="s">
        <v>656</v>
      </c>
      <c r="G59" s="12">
        <f t="shared" si="0"/>
        <v>1</v>
      </c>
      <c r="H59" s="79">
        <f t="shared" si="3"/>
        <v>28326.1</v>
      </c>
    </row>
    <row r="60" spans="1:8" x14ac:dyDescent="0.2">
      <c r="A60" s="20" t="s">
        <v>1068</v>
      </c>
      <c r="B60" s="15" t="s">
        <v>1068</v>
      </c>
      <c r="C60" s="15" t="s">
        <v>1121</v>
      </c>
      <c r="D60" s="14">
        <v>43104</v>
      </c>
      <c r="E60" s="13">
        <v>7171.67</v>
      </c>
      <c r="F60" s="91" t="s">
        <v>656</v>
      </c>
      <c r="G60" s="12">
        <f t="shared" si="0"/>
        <v>1</v>
      </c>
      <c r="H60" s="79">
        <f t="shared" si="3"/>
        <v>7171.67</v>
      </c>
    </row>
    <row r="61" spans="1:8" x14ac:dyDescent="0.2">
      <c r="A61" s="20" t="s">
        <v>1067</v>
      </c>
      <c r="B61" s="15" t="s">
        <v>1067</v>
      </c>
      <c r="C61" s="15" t="s">
        <v>1121</v>
      </c>
      <c r="D61" s="14">
        <v>43104</v>
      </c>
      <c r="E61" s="13">
        <v>4987.62</v>
      </c>
      <c r="F61" s="91" t="s">
        <v>656</v>
      </c>
      <c r="G61" s="12">
        <f t="shared" si="0"/>
        <v>1</v>
      </c>
      <c r="H61" s="79">
        <f t="shared" si="3"/>
        <v>4987.62</v>
      </c>
    </row>
    <row r="62" spans="1:8" x14ac:dyDescent="0.2">
      <c r="A62" s="20" t="s">
        <v>1066</v>
      </c>
      <c r="B62" s="15" t="s">
        <v>1066</v>
      </c>
      <c r="C62" s="15" t="s">
        <v>1121</v>
      </c>
      <c r="D62" s="14">
        <v>43105</v>
      </c>
      <c r="E62" s="13">
        <v>3087.92</v>
      </c>
      <c r="F62" s="91" t="s">
        <v>656</v>
      </c>
      <c r="G62" s="12">
        <f t="shared" si="0"/>
        <v>1</v>
      </c>
      <c r="H62" s="79">
        <f t="shared" si="3"/>
        <v>3087.92</v>
      </c>
    </row>
    <row r="63" spans="1:8" x14ac:dyDescent="0.2">
      <c r="A63" s="20" t="s">
        <v>1065</v>
      </c>
      <c r="B63" s="15" t="s">
        <v>1065</v>
      </c>
      <c r="C63" s="15" t="s">
        <v>1121</v>
      </c>
      <c r="D63" s="14">
        <v>43106</v>
      </c>
      <c r="E63" s="13">
        <v>6175.84</v>
      </c>
      <c r="F63" s="91" t="s">
        <v>656</v>
      </c>
      <c r="G63" s="12">
        <f t="shared" si="0"/>
        <v>1</v>
      </c>
      <c r="H63" s="79">
        <f t="shared" si="3"/>
        <v>6175.84</v>
      </c>
    </row>
    <row r="64" spans="1:8" x14ac:dyDescent="0.2">
      <c r="A64" s="20" t="s">
        <v>1064</v>
      </c>
      <c r="B64" s="15" t="s">
        <v>1064</v>
      </c>
      <c r="C64" s="15" t="s">
        <v>1121</v>
      </c>
      <c r="D64" s="14">
        <v>43107</v>
      </c>
      <c r="E64" s="13">
        <v>2695.88</v>
      </c>
      <c r="F64" s="91" t="s">
        <v>656</v>
      </c>
      <c r="G64" s="12">
        <f t="shared" si="0"/>
        <v>1</v>
      </c>
      <c r="H64" s="79">
        <f t="shared" si="3"/>
        <v>2695.88</v>
      </c>
    </row>
    <row r="65" spans="1:8" x14ac:dyDescent="0.2">
      <c r="A65" s="20" t="s">
        <v>1063</v>
      </c>
      <c r="B65" s="15" t="s">
        <v>1063</v>
      </c>
      <c r="C65" s="15" t="s">
        <v>1121</v>
      </c>
      <c r="D65" s="14">
        <v>43107</v>
      </c>
      <c r="E65" s="13">
        <v>29097.84</v>
      </c>
      <c r="F65" s="91" t="s">
        <v>656</v>
      </c>
      <c r="G65" s="12">
        <f t="shared" si="0"/>
        <v>1</v>
      </c>
      <c r="H65" s="79">
        <f t="shared" si="3"/>
        <v>29097.84</v>
      </c>
    </row>
    <row r="66" spans="1:8" x14ac:dyDescent="0.2">
      <c r="A66" s="20" t="s">
        <v>652</v>
      </c>
      <c r="B66" s="15" t="s">
        <v>652</v>
      </c>
      <c r="C66" s="15" t="s">
        <v>1121</v>
      </c>
      <c r="D66" s="14">
        <v>43107</v>
      </c>
      <c r="E66" s="13">
        <v>10712.35</v>
      </c>
      <c r="F66" s="91" t="s">
        <v>656</v>
      </c>
      <c r="G66" s="12">
        <f t="shared" si="0"/>
        <v>1</v>
      </c>
      <c r="H66" s="79">
        <f t="shared" si="3"/>
        <v>10712.35</v>
      </c>
    </row>
    <row r="67" spans="1:8" x14ac:dyDescent="0.2">
      <c r="A67" s="20" t="s">
        <v>1062</v>
      </c>
      <c r="B67" s="15" t="s">
        <v>1062</v>
      </c>
      <c r="C67" s="15" t="s">
        <v>1121</v>
      </c>
      <c r="D67" s="14">
        <v>43107</v>
      </c>
      <c r="E67" s="13">
        <v>12214.95</v>
      </c>
      <c r="F67" s="91" t="s">
        <v>656</v>
      </c>
      <c r="G67" s="12">
        <f t="shared" si="0"/>
        <v>1</v>
      </c>
      <c r="H67" s="79">
        <f t="shared" si="3"/>
        <v>12214.95</v>
      </c>
    </row>
    <row r="68" spans="1:8" x14ac:dyDescent="0.2">
      <c r="A68" s="20" t="s">
        <v>651</v>
      </c>
      <c r="B68" s="15" t="s">
        <v>651</v>
      </c>
      <c r="C68" s="15" t="s">
        <v>1121</v>
      </c>
      <c r="D68" s="14">
        <v>43107</v>
      </c>
      <c r="E68" s="13">
        <v>4503.6899999999996</v>
      </c>
      <c r="F68" s="91" t="s">
        <v>656</v>
      </c>
      <c r="G68" s="12">
        <f t="shared" si="0"/>
        <v>1</v>
      </c>
      <c r="H68" s="79">
        <f t="shared" si="3"/>
        <v>4503.6899999999996</v>
      </c>
    </row>
    <row r="69" spans="1:8" x14ac:dyDescent="0.2">
      <c r="A69" s="20" t="s">
        <v>650</v>
      </c>
      <c r="B69" s="15" t="s">
        <v>650</v>
      </c>
      <c r="C69" s="15" t="s">
        <v>1121</v>
      </c>
      <c r="D69" s="14">
        <v>43107</v>
      </c>
      <c r="E69" s="13">
        <v>102109.39</v>
      </c>
      <c r="F69" s="91" t="s">
        <v>656</v>
      </c>
      <c r="G69" s="12">
        <f t="shared" si="0"/>
        <v>1</v>
      </c>
      <c r="H69" s="79">
        <f t="shared" si="3"/>
        <v>102109.39</v>
      </c>
    </row>
    <row r="70" spans="1:8" x14ac:dyDescent="0.2">
      <c r="A70" s="20" t="s">
        <v>649</v>
      </c>
      <c r="B70" s="15" t="s">
        <v>649</v>
      </c>
      <c r="C70" s="15" t="s">
        <v>1121</v>
      </c>
      <c r="D70" s="14">
        <v>43107</v>
      </c>
      <c r="E70" s="13">
        <v>3188.09</v>
      </c>
      <c r="F70" s="91" t="s">
        <v>656</v>
      </c>
      <c r="G70" s="12">
        <f t="shared" si="0"/>
        <v>1</v>
      </c>
      <c r="H70" s="79">
        <f t="shared" si="3"/>
        <v>3188.09</v>
      </c>
    </row>
    <row r="71" spans="1:8" x14ac:dyDescent="0.2">
      <c r="A71" s="20" t="s">
        <v>648</v>
      </c>
      <c r="B71" s="15" t="s">
        <v>648</v>
      </c>
      <c r="C71" s="15" t="s">
        <v>1121</v>
      </c>
      <c r="D71" s="14">
        <v>43107</v>
      </c>
      <c r="E71" s="13">
        <v>3134.32</v>
      </c>
      <c r="F71" s="91" t="s">
        <v>656</v>
      </c>
      <c r="G71" s="12">
        <f t="shared" ref="G71:G134" si="4">MONTH(D71)</f>
        <v>1</v>
      </c>
      <c r="H71" s="79">
        <f t="shared" si="3"/>
        <v>3134.32</v>
      </c>
    </row>
    <row r="72" spans="1:8" x14ac:dyDescent="0.2">
      <c r="A72" s="20" t="s">
        <v>652</v>
      </c>
      <c r="B72" s="15" t="s">
        <v>652</v>
      </c>
      <c r="C72" s="15" t="s">
        <v>1121</v>
      </c>
      <c r="D72" s="14">
        <v>43107</v>
      </c>
      <c r="E72" s="13">
        <v>396.75370370370371</v>
      </c>
      <c r="F72" s="92" t="s">
        <v>597</v>
      </c>
      <c r="G72" s="12">
        <f t="shared" si="4"/>
        <v>1</v>
      </c>
      <c r="H72" s="79">
        <f t="shared" ref="H72:H76" si="5">E72*$H$3</f>
        <v>10037.868703703703</v>
      </c>
    </row>
    <row r="73" spans="1:8" x14ac:dyDescent="0.2">
      <c r="A73" s="20" t="s">
        <v>651</v>
      </c>
      <c r="B73" s="15" t="s">
        <v>651</v>
      </c>
      <c r="C73" s="15" t="s">
        <v>1121</v>
      </c>
      <c r="D73" s="14">
        <v>43107</v>
      </c>
      <c r="E73" s="13">
        <v>166.80333333333331</v>
      </c>
      <c r="F73" s="92" t="s">
        <v>597</v>
      </c>
      <c r="G73" s="12">
        <f t="shared" si="4"/>
        <v>1</v>
      </c>
      <c r="H73" s="79">
        <f t="shared" si="5"/>
        <v>4220.1243333333332</v>
      </c>
    </row>
    <row r="74" spans="1:8" x14ac:dyDescent="0.2">
      <c r="A74" s="20" t="s">
        <v>650</v>
      </c>
      <c r="B74" s="15" t="s">
        <v>650</v>
      </c>
      <c r="C74" s="15" t="s">
        <v>1121</v>
      </c>
      <c r="D74" s="14">
        <v>43107</v>
      </c>
      <c r="E74" s="13">
        <v>3781.8292592592593</v>
      </c>
      <c r="F74" s="92" t="s">
        <v>597</v>
      </c>
      <c r="G74" s="12">
        <f t="shared" si="4"/>
        <v>1</v>
      </c>
      <c r="H74" s="79">
        <f t="shared" si="5"/>
        <v>95680.280259259263</v>
      </c>
    </row>
    <row r="75" spans="1:8" x14ac:dyDescent="0.2">
      <c r="A75" s="20" t="s">
        <v>649</v>
      </c>
      <c r="B75" s="15" t="s">
        <v>649</v>
      </c>
      <c r="C75" s="15" t="s">
        <v>1121</v>
      </c>
      <c r="D75" s="14">
        <v>43107</v>
      </c>
      <c r="E75" s="13">
        <v>118.07740740740741</v>
      </c>
      <c r="F75" s="92" t="s">
        <v>597</v>
      </c>
      <c r="G75" s="12">
        <f t="shared" si="4"/>
        <v>1</v>
      </c>
      <c r="H75" s="79">
        <f t="shared" si="5"/>
        <v>2987.3584074074074</v>
      </c>
    </row>
    <row r="76" spans="1:8" x14ac:dyDescent="0.2">
      <c r="A76" s="20" t="s">
        <v>648</v>
      </c>
      <c r="B76" s="15" t="s">
        <v>648</v>
      </c>
      <c r="C76" s="15" t="s">
        <v>1121</v>
      </c>
      <c r="D76" s="14">
        <v>43107</v>
      </c>
      <c r="E76" s="13">
        <v>116.08592592592593</v>
      </c>
      <c r="F76" s="92" t="s">
        <v>597</v>
      </c>
      <c r="G76" s="12">
        <f t="shared" si="4"/>
        <v>1</v>
      </c>
      <c r="H76" s="79">
        <f t="shared" si="5"/>
        <v>2936.9739259259263</v>
      </c>
    </row>
    <row r="77" spans="1:8" x14ac:dyDescent="0.2">
      <c r="A77" s="20" t="s">
        <v>1061</v>
      </c>
      <c r="B77" s="15" t="s">
        <v>1061</v>
      </c>
      <c r="C77" s="15" t="s">
        <v>1121</v>
      </c>
      <c r="D77" s="14">
        <v>43108</v>
      </c>
      <c r="E77" s="13">
        <v>4477</v>
      </c>
      <c r="F77" s="91" t="s">
        <v>656</v>
      </c>
      <c r="G77" s="12">
        <f t="shared" si="4"/>
        <v>1</v>
      </c>
      <c r="H77" s="79">
        <f t="shared" ref="H77:H140" si="6">E77</f>
        <v>4477</v>
      </c>
    </row>
    <row r="78" spans="1:8" x14ac:dyDescent="0.2">
      <c r="A78" s="20" t="s">
        <v>1060</v>
      </c>
      <c r="B78" s="15" t="s">
        <v>1060</v>
      </c>
      <c r="C78" s="15" t="s">
        <v>1121</v>
      </c>
      <c r="D78" s="14">
        <v>43109</v>
      </c>
      <c r="E78" s="13">
        <v>11833.8</v>
      </c>
      <c r="F78" s="91" t="s">
        <v>656</v>
      </c>
      <c r="G78" s="12">
        <f t="shared" si="4"/>
        <v>1</v>
      </c>
      <c r="H78" s="79">
        <f t="shared" si="6"/>
        <v>11833.8</v>
      </c>
    </row>
    <row r="79" spans="1:8" x14ac:dyDescent="0.2">
      <c r="A79" s="20" t="s">
        <v>1059</v>
      </c>
      <c r="B79" s="15" t="s">
        <v>1059</v>
      </c>
      <c r="C79" s="15" t="s">
        <v>1121</v>
      </c>
      <c r="D79" s="14">
        <v>43109</v>
      </c>
      <c r="E79" s="13">
        <v>2648.69</v>
      </c>
      <c r="F79" s="91" t="s">
        <v>656</v>
      </c>
      <c r="G79" s="12">
        <f t="shared" si="4"/>
        <v>1</v>
      </c>
      <c r="H79" s="79">
        <f t="shared" si="6"/>
        <v>2648.69</v>
      </c>
    </row>
    <row r="80" spans="1:8" x14ac:dyDescent="0.2">
      <c r="A80" s="20" t="s">
        <v>1058</v>
      </c>
      <c r="B80" s="15" t="s">
        <v>1058</v>
      </c>
      <c r="C80" s="15" t="s">
        <v>1121</v>
      </c>
      <c r="D80" s="14">
        <v>43109</v>
      </c>
      <c r="E80" s="13">
        <v>270093.78000000003</v>
      </c>
      <c r="F80" s="91" t="s">
        <v>656</v>
      </c>
      <c r="G80" s="12">
        <f t="shared" si="4"/>
        <v>1</v>
      </c>
      <c r="H80" s="79">
        <f t="shared" si="6"/>
        <v>270093.78000000003</v>
      </c>
    </row>
    <row r="81" spans="1:8" x14ac:dyDescent="0.2">
      <c r="A81" s="20" t="s">
        <v>1057</v>
      </c>
      <c r="B81" s="15" t="s">
        <v>1057</v>
      </c>
      <c r="C81" s="15" t="s">
        <v>1121</v>
      </c>
      <c r="D81" s="14">
        <v>43110</v>
      </c>
      <c r="E81" s="13">
        <v>20083.580000000002</v>
      </c>
      <c r="F81" s="91" t="s">
        <v>656</v>
      </c>
      <c r="G81" s="12">
        <f t="shared" si="4"/>
        <v>1</v>
      </c>
      <c r="H81" s="79">
        <f t="shared" si="6"/>
        <v>20083.580000000002</v>
      </c>
    </row>
    <row r="82" spans="1:8" x14ac:dyDescent="0.2">
      <c r="A82" s="20" t="s">
        <v>1056</v>
      </c>
      <c r="B82" s="15" t="s">
        <v>1056</v>
      </c>
      <c r="C82" s="15" t="s">
        <v>1121</v>
      </c>
      <c r="D82" s="14">
        <v>43110</v>
      </c>
      <c r="E82" s="13">
        <v>3025</v>
      </c>
      <c r="F82" s="91" t="s">
        <v>656</v>
      </c>
      <c r="G82" s="12">
        <f t="shared" si="4"/>
        <v>1</v>
      </c>
      <c r="H82" s="79">
        <f t="shared" si="6"/>
        <v>3025</v>
      </c>
    </row>
    <row r="83" spans="1:8" x14ac:dyDescent="0.2">
      <c r="A83" s="20" t="s">
        <v>1055</v>
      </c>
      <c r="B83" s="15" t="s">
        <v>1055</v>
      </c>
      <c r="C83" s="15" t="s">
        <v>1121</v>
      </c>
      <c r="D83" s="14">
        <v>43110</v>
      </c>
      <c r="E83" s="13">
        <v>18588.02</v>
      </c>
      <c r="F83" s="91" t="s">
        <v>656</v>
      </c>
      <c r="G83" s="12">
        <f t="shared" si="4"/>
        <v>1</v>
      </c>
      <c r="H83" s="79">
        <f t="shared" si="6"/>
        <v>18588.02</v>
      </c>
    </row>
    <row r="84" spans="1:8" x14ac:dyDescent="0.2">
      <c r="A84" s="20" t="s">
        <v>1054</v>
      </c>
      <c r="B84" s="15" t="s">
        <v>1054</v>
      </c>
      <c r="C84" s="15" t="s">
        <v>1121</v>
      </c>
      <c r="D84" s="14">
        <v>43110</v>
      </c>
      <c r="E84" s="13">
        <v>28628.6</v>
      </c>
      <c r="F84" s="91" t="s">
        <v>656</v>
      </c>
      <c r="G84" s="12">
        <f t="shared" si="4"/>
        <v>1</v>
      </c>
      <c r="H84" s="79">
        <f t="shared" si="6"/>
        <v>28628.6</v>
      </c>
    </row>
    <row r="85" spans="1:8" x14ac:dyDescent="0.2">
      <c r="A85" s="20" t="s">
        <v>1053</v>
      </c>
      <c r="B85" s="15" t="s">
        <v>1053</v>
      </c>
      <c r="C85" s="15" t="s">
        <v>1121</v>
      </c>
      <c r="D85" s="14">
        <v>43111</v>
      </c>
      <c r="E85" s="13">
        <v>15231.48</v>
      </c>
      <c r="F85" s="91" t="s">
        <v>656</v>
      </c>
      <c r="G85" s="12">
        <f t="shared" si="4"/>
        <v>1</v>
      </c>
      <c r="H85" s="79">
        <f t="shared" si="6"/>
        <v>15231.48</v>
      </c>
    </row>
    <row r="86" spans="1:8" x14ac:dyDescent="0.2">
      <c r="A86" s="20" t="s">
        <v>1052</v>
      </c>
      <c r="B86" s="15" t="s">
        <v>1052</v>
      </c>
      <c r="C86" s="15" t="s">
        <v>1121</v>
      </c>
      <c r="D86" s="14">
        <v>43111</v>
      </c>
      <c r="E86" s="13">
        <v>173212.71</v>
      </c>
      <c r="F86" s="91" t="s">
        <v>656</v>
      </c>
      <c r="G86" s="12">
        <f t="shared" si="4"/>
        <v>1</v>
      </c>
      <c r="H86" s="79">
        <f t="shared" si="6"/>
        <v>173212.71</v>
      </c>
    </row>
    <row r="87" spans="1:8" x14ac:dyDescent="0.2">
      <c r="A87" s="20" t="s">
        <v>1051</v>
      </c>
      <c r="B87" s="15" t="s">
        <v>1051</v>
      </c>
      <c r="C87" s="15" t="s">
        <v>1121</v>
      </c>
      <c r="D87" s="14">
        <v>43111</v>
      </c>
      <c r="E87" s="13">
        <v>3736.48</v>
      </c>
      <c r="F87" s="91" t="s">
        <v>656</v>
      </c>
      <c r="G87" s="12">
        <f t="shared" si="4"/>
        <v>1</v>
      </c>
      <c r="H87" s="79">
        <f t="shared" si="6"/>
        <v>3736.48</v>
      </c>
    </row>
    <row r="88" spans="1:8" x14ac:dyDescent="0.2">
      <c r="A88" s="20" t="s">
        <v>1050</v>
      </c>
      <c r="B88" s="15" t="s">
        <v>1050</v>
      </c>
      <c r="C88" s="15" t="s">
        <v>1121</v>
      </c>
      <c r="D88" s="14">
        <v>43111</v>
      </c>
      <c r="E88" s="13">
        <v>8179.6</v>
      </c>
      <c r="F88" s="91" t="s">
        <v>656</v>
      </c>
      <c r="G88" s="12">
        <f t="shared" si="4"/>
        <v>1</v>
      </c>
      <c r="H88" s="79">
        <f t="shared" si="6"/>
        <v>8179.6</v>
      </c>
    </row>
    <row r="89" spans="1:8" x14ac:dyDescent="0.2">
      <c r="A89" s="20" t="s">
        <v>1049</v>
      </c>
      <c r="B89" s="15" t="s">
        <v>1049</v>
      </c>
      <c r="C89" s="15" t="s">
        <v>1121</v>
      </c>
      <c r="D89" s="14">
        <v>43111</v>
      </c>
      <c r="E89" s="13">
        <v>3327.5</v>
      </c>
      <c r="F89" s="91" t="s">
        <v>656</v>
      </c>
      <c r="G89" s="12">
        <f t="shared" si="4"/>
        <v>1</v>
      </c>
      <c r="H89" s="79">
        <f t="shared" si="6"/>
        <v>3327.5</v>
      </c>
    </row>
    <row r="90" spans="1:8" x14ac:dyDescent="0.2">
      <c r="A90" s="20" t="s">
        <v>1048</v>
      </c>
      <c r="B90" s="15" t="s">
        <v>1048</v>
      </c>
      <c r="C90" s="15" t="s">
        <v>1121</v>
      </c>
      <c r="D90" s="14">
        <v>43111</v>
      </c>
      <c r="E90" s="13">
        <v>102047</v>
      </c>
      <c r="F90" s="91" t="s">
        <v>656</v>
      </c>
      <c r="G90" s="12">
        <f t="shared" si="4"/>
        <v>1</v>
      </c>
      <c r="H90" s="79">
        <f t="shared" si="6"/>
        <v>102047</v>
      </c>
    </row>
    <row r="91" spans="1:8" x14ac:dyDescent="0.2">
      <c r="A91" s="20" t="s">
        <v>1047</v>
      </c>
      <c r="B91" s="15" t="s">
        <v>1047</v>
      </c>
      <c r="C91" s="15" t="s">
        <v>1121</v>
      </c>
      <c r="D91" s="14">
        <v>43113</v>
      </c>
      <c r="E91" s="13">
        <v>47177.9</v>
      </c>
      <c r="F91" s="91" t="s">
        <v>656</v>
      </c>
      <c r="G91" s="12">
        <f t="shared" si="4"/>
        <v>1</v>
      </c>
      <c r="H91" s="79">
        <f t="shared" si="6"/>
        <v>47177.9</v>
      </c>
    </row>
    <row r="92" spans="1:8" x14ac:dyDescent="0.2">
      <c r="A92" s="20" t="s">
        <v>1046</v>
      </c>
      <c r="B92" s="15" t="s">
        <v>1046</v>
      </c>
      <c r="C92" s="15" t="s">
        <v>1121</v>
      </c>
      <c r="D92" s="14">
        <v>43113</v>
      </c>
      <c r="E92" s="13">
        <v>115876.86</v>
      </c>
      <c r="F92" s="91" t="s">
        <v>656</v>
      </c>
      <c r="G92" s="12">
        <f t="shared" si="4"/>
        <v>1</v>
      </c>
      <c r="H92" s="79">
        <f t="shared" si="6"/>
        <v>115876.86</v>
      </c>
    </row>
    <row r="93" spans="1:8" x14ac:dyDescent="0.2">
      <c r="A93" s="20" t="s">
        <v>1045</v>
      </c>
      <c r="B93" s="15" t="s">
        <v>1045</v>
      </c>
      <c r="C93" s="15" t="s">
        <v>1121</v>
      </c>
      <c r="D93" s="14">
        <v>43114</v>
      </c>
      <c r="E93" s="13">
        <v>27225</v>
      </c>
      <c r="F93" s="91" t="s">
        <v>656</v>
      </c>
      <c r="G93" s="12">
        <f t="shared" si="4"/>
        <v>1</v>
      </c>
      <c r="H93" s="79">
        <f t="shared" si="6"/>
        <v>27225</v>
      </c>
    </row>
    <row r="94" spans="1:8" x14ac:dyDescent="0.2">
      <c r="A94" s="20" t="s">
        <v>1044</v>
      </c>
      <c r="B94" s="15" t="s">
        <v>1044</v>
      </c>
      <c r="C94" s="15" t="s">
        <v>1121</v>
      </c>
      <c r="D94" s="14">
        <v>43114</v>
      </c>
      <c r="E94" s="13">
        <v>27225</v>
      </c>
      <c r="F94" s="91" t="s">
        <v>656</v>
      </c>
      <c r="G94" s="12">
        <f t="shared" si="4"/>
        <v>1</v>
      </c>
      <c r="H94" s="79">
        <f t="shared" si="6"/>
        <v>27225</v>
      </c>
    </row>
    <row r="95" spans="1:8" x14ac:dyDescent="0.2">
      <c r="A95" s="20" t="s">
        <v>1043</v>
      </c>
      <c r="B95" s="15" t="s">
        <v>1043</v>
      </c>
      <c r="C95" s="15" t="s">
        <v>1121</v>
      </c>
      <c r="D95" s="14">
        <v>43114</v>
      </c>
      <c r="E95" s="13">
        <v>7260</v>
      </c>
      <c r="F95" s="91" t="s">
        <v>656</v>
      </c>
      <c r="G95" s="12">
        <f t="shared" si="4"/>
        <v>1</v>
      </c>
      <c r="H95" s="79">
        <f t="shared" si="6"/>
        <v>7260</v>
      </c>
    </row>
    <row r="96" spans="1:8" x14ac:dyDescent="0.2">
      <c r="A96" s="20" t="s">
        <v>1042</v>
      </c>
      <c r="B96" s="15" t="s">
        <v>1042</v>
      </c>
      <c r="C96" s="15" t="s">
        <v>1121</v>
      </c>
      <c r="D96" s="14">
        <v>43114</v>
      </c>
      <c r="E96" s="13">
        <v>12214.95</v>
      </c>
      <c r="F96" s="91" t="s">
        <v>656</v>
      </c>
      <c r="G96" s="12">
        <f t="shared" si="4"/>
        <v>1</v>
      </c>
      <c r="H96" s="79">
        <f t="shared" si="6"/>
        <v>12214.95</v>
      </c>
    </row>
    <row r="97" spans="1:8" x14ac:dyDescent="0.2">
      <c r="A97" s="20" t="s">
        <v>1041</v>
      </c>
      <c r="B97" s="15" t="s">
        <v>1041</v>
      </c>
      <c r="C97" s="15" t="s">
        <v>1121</v>
      </c>
      <c r="D97" s="14">
        <v>43114</v>
      </c>
      <c r="E97" s="13">
        <v>20868.87</v>
      </c>
      <c r="F97" s="91" t="s">
        <v>656</v>
      </c>
      <c r="G97" s="12">
        <f t="shared" si="4"/>
        <v>1</v>
      </c>
      <c r="H97" s="79">
        <f t="shared" si="6"/>
        <v>20868.87</v>
      </c>
    </row>
    <row r="98" spans="1:8" x14ac:dyDescent="0.2">
      <c r="A98" s="20" t="s">
        <v>1040</v>
      </c>
      <c r="B98" s="15" t="s">
        <v>1040</v>
      </c>
      <c r="C98" s="15" t="s">
        <v>1121</v>
      </c>
      <c r="D98" s="14">
        <v>43114</v>
      </c>
      <c r="E98" s="13">
        <v>115761</v>
      </c>
      <c r="F98" s="91" t="s">
        <v>656</v>
      </c>
      <c r="G98" s="12">
        <f t="shared" si="4"/>
        <v>1</v>
      </c>
      <c r="H98" s="79">
        <f t="shared" si="6"/>
        <v>115761</v>
      </c>
    </row>
    <row r="99" spans="1:8" x14ac:dyDescent="0.2">
      <c r="A99" s="20" t="s">
        <v>1039</v>
      </c>
      <c r="B99" s="15" t="s">
        <v>1039</v>
      </c>
      <c r="C99" s="15" t="s">
        <v>1121</v>
      </c>
      <c r="D99" s="14">
        <v>43114</v>
      </c>
      <c r="E99" s="13">
        <v>41140</v>
      </c>
      <c r="F99" s="91" t="s">
        <v>656</v>
      </c>
      <c r="G99" s="12">
        <f t="shared" si="4"/>
        <v>1</v>
      </c>
      <c r="H99" s="79">
        <f t="shared" si="6"/>
        <v>41140</v>
      </c>
    </row>
    <row r="100" spans="1:8" x14ac:dyDescent="0.2">
      <c r="A100" s="20" t="s">
        <v>1038</v>
      </c>
      <c r="B100" s="15" t="s">
        <v>1038</v>
      </c>
      <c r="C100" s="15" t="s">
        <v>1121</v>
      </c>
      <c r="D100" s="14">
        <v>43114</v>
      </c>
      <c r="E100" s="13">
        <v>40732.230000000003</v>
      </c>
      <c r="F100" s="91" t="s">
        <v>656</v>
      </c>
      <c r="G100" s="12">
        <f t="shared" si="4"/>
        <v>1</v>
      </c>
      <c r="H100" s="79">
        <f t="shared" si="6"/>
        <v>40732.230000000003</v>
      </c>
    </row>
    <row r="101" spans="1:8" x14ac:dyDescent="0.2">
      <c r="A101" s="20" t="s">
        <v>1037</v>
      </c>
      <c r="B101" s="15" t="s">
        <v>1037</v>
      </c>
      <c r="C101" s="15" t="s">
        <v>1121</v>
      </c>
      <c r="D101" s="14">
        <v>43114</v>
      </c>
      <c r="E101" s="13">
        <v>302495.15999999997</v>
      </c>
      <c r="F101" s="91" t="s">
        <v>656</v>
      </c>
      <c r="G101" s="12">
        <f t="shared" si="4"/>
        <v>1</v>
      </c>
      <c r="H101" s="79">
        <f t="shared" si="6"/>
        <v>302495.15999999997</v>
      </c>
    </row>
    <row r="102" spans="1:8" x14ac:dyDescent="0.2">
      <c r="A102" s="20" t="s">
        <v>1036</v>
      </c>
      <c r="B102" s="15" t="s">
        <v>1036</v>
      </c>
      <c r="C102" s="15" t="s">
        <v>1121</v>
      </c>
      <c r="D102" s="14">
        <v>43114</v>
      </c>
      <c r="E102" s="13">
        <v>27225</v>
      </c>
      <c r="F102" s="91" t="s">
        <v>656</v>
      </c>
      <c r="G102" s="12">
        <f t="shared" si="4"/>
        <v>1</v>
      </c>
      <c r="H102" s="79">
        <f t="shared" si="6"/>
        <v>27225</v>
      </c>
    </row>
    <row r="103" spans="1:8" x14ac:dyDescent="0.2">
      <c r="A103" s="20" t="s">
        <v>1035</v>
      </c>
      <c r="B103" s="15" t="s">
        <v>1035</v>
      </c>
      <c r="C103" s="15" t="s">
        <v>1121</v>
      </c>
      <c r="D103" s="14">
        <v>43114</v>
      </c>
      <c r="E103" s="13">
        <v>22377.42</v>
      </c>
      <c r="F103" s="91" t="s">
        <v>656</v>
      </c>
      <c r="G103" s="12">
        <f t="shared" si="4"/>
        <v>1</v>
      </c>
      <c r="H103" s="79">
        <f t="shared" si="6"/>
        <v>22377.42</v>
      </c>
    </row>
    <row r="104" spans="1:8" x14ac:dyDescent="0.2">
      <c r="A104" s="20" t="s">
        <v>1034</v>
      </c>
      <c r="B104" s="15" t="s">
        <v>1034</v>
      </c>
      <c r="C104" s="15" t="s">
        <v>1121</v>
      </c>
      <c r="D104" s="14">
        <v>43114</v>
      </c>
      <c r="E104" s="13">
        <v>5391.76</v>
      </c>
      <c r="F104" s="91" t="s">
        <v>656</v>
      </c>
      <c r="G104" s="12">
        <f t="shared" si="4"/>
        <v>1</v>
      </c>
      <c r="H104" s="79">
        <f t="shared" si="6"/>
        <v>5391.76</v>
      </c>
    </row>
    <row r="105" spans="1:8" x14ac:dyDescent="0.2">
      <c r="A105" s="20" t="s">
        <v>1033</v>
      </c>
      <c r="B105" s="15" t="s">
        <v>1033</v>
      </c>
      <c r="C105" s="15" t="s">
        <v>1121</v>
      </c>
      <c r="D105" s="14">
        <v>43114</v>
      </c>
      <c r="E105" s="13">
        <v>3087.92</v>
      </c>
      <c r="F105" s="91" t="s">
        <v>656</v>
      </c>
      <c r="G105" s="12">
        <f t="shared" si="4"/>
        <v>1</v>
      </c>
      <c r="H105" s="79">
        <f t="shared" si="6"/>
        <v>3087.92</v>
      </c>
    </row>
    <row r="106" spans="1:8" x14ac:dyDescent="0.2">
      <c r="A106" s="20" t="s">
        <v>1032</v>
      </c>
      <c r="B106" s="15" t="s">
        <v>1032</v>
      </c>
      <c r="C106" s="15" t="s">
        <v>1121</v>
      </c>
      <c r="D106" s="14">
        <v>43114</v>
      </c>
      <c r="E106" s="13">
        <v>166886.82999999999</v>
      </c>
      <c r="F106" s="91" t="s">
        <v>656</v>
      </c>
      <c r="G106" s="12">
        <f t="shared" si="4"/>
        <v>1</v>
      </c>
      <c r="H106" s="79">
        <f t="shared" si="6"/>
        <v>166886.82999999999</v>
      </c>
    </row>
    <row r="107" spans="1:8" x14ac:dyDescent="0.2">
      <c r="A107" s="20" t="s">
        <v>1031</v>
      </c>
      <c r="B107" s="15" t="s">
        <v>1031</v>
      </c>
      <c r="C107" s="15" t="s">
        <v>1121</v>
      </c>
      <c r="D107" s="14">
        <v>43114</v>
      </c>
      <c r="E107" s="13">
        <v>9365.4</v>
      </c>
      <c r="F107" s="91" t="s">
        <v>656</v>
      </c>
      <c r="G107" s="12">
        <f t="shared" si="4"/>
        <v>1</v>
      </c>
      <c r="H107" s="79">
        <f t="shared" si="6"/>
        <v>9365.4</v>
      </c>
    </row>
    <row r="108" spans="1:8" x14ac:dyDescent="0.2">
      <c r="A108" s="20" t="s">
        <v>1030</v>
      </c>
      <c r="B108" s="15" t="s">
        <v>1030</v>
      </c>
      <c r="C108" s="15" t="s">
        <v>1121</v>
      </c>
      <c r="D108" s="14">
        <v>43114</v>
      </c>
      <c r="E108" s="13">
        <v>18864.55</v>
      </c>
      <c r="F108" s="91" t="s">
        <v>656</v>
      </c>
      <c r="G108" s="12">
        <f t="shared" si="4"/>
        <v>1</v>
      </c>
      <c r="H108" s="79">
        <f t="shared" si="6"/>
        <v>18864.55</v>
      </c>
    </row>
    <row r="109" spans="1:8" x14ac:dyDescent="0.2">
      <c r="A109" s="20" t="s">
        <v>1029</v>
      </c>
      <c r="B109" s="15" t="s">
        <v>1029</v>
      </c>
      <c r="C109" s="15" t="s">
        <v>1121</v>
      </c>
      <c r="D109" s="14">
        <v>43114</v>
      </c>
      <c r="E109" s="13">
        <v>55660</v>
      </c>
      <c r="F109" s="91" t="s">
        <v>656</v>
      </c>
      <c r="G109" s="12">
        <f t="shared" si="4"/>
        <v>1</v>
      </c>
      <c r="H109" s="79">
        <f t="shared" si="6"/>
        <v>55660</v>
      </c>
    </row>
    <row r="110" spans="1:8" x14ac:dyDescent="0.2">
      <c r="A110" s="20" t="s">
        <v>1028</v>
      </c>
      <c r="B110" s="15" t="s">
        <v>1028</v>
      </c>
      <c r="C110" s="15" t="s">
        <v>1121</v>
      </c>
      <c r="D110" s="14">
        <v>43114</v>
      </c>
      <c r="E110" s="13">
        <v>21291.759999999998</v>
      </c>
      <c r="F110" s="91" t="s">
        <v>656</v>
      </c>
      <c r="G110" s="12">
        <f t="shared" si="4"/>
        <v>1</v>
      </c>
      <c r="H110" s="79">
        <f t="shared" si="6"/>
        <v>21291.759999999998</v>
      </c>
    </row>
    <row r="111" spans="1:8" x14ac:dyDescent="0.2">
      <c r="A111" s="20" t="s">
        <v>1027</v>
      </c>
      <c r="B111" s="15" t="s">
        <v>1027</v>
      </c>
      <c r="C111" s="15" t="s">
        <v>1121</v>
      </c>
      <c r="D111" s="14">
        <v>43114</v>
      </c>
      <c r="E111" s="13">
        <v>6014.91</v>
      </c>
      <c r="F111" s="91" t="s">
        <v>656</v>
      </c>
      <c r="G111" s="12">
        <f t="shared" si="4"/>
        <v>1</v>
      </c>
      <c r="H111" s="79">
        <f t="shared" si="6"/>
        <v>6014.91</v>
      </c>
    </row>
    <row r="112" spans="1:8" x14ac:dyDescent="0.2">
      <c r="A112" s="20" t="s">
        <v>1026</v>
      </c>
      <c r="B112" s="15" t="s">
        <v>1026</v>
      </c>
      <c r="C112" s="15" t="s">
        <v>1121</v>
      </c>
      <c r="D112" s="14">
        <v>43114</v>
      </c>
      <c r="E112" s="13">
        <v>3968.8</v>
      </c>
      <c r="F112" s="91" t="s">
        <v>656</v>
      </c>
      <c r="G112" s="12">
        <f t="shared" si="4"/>
        <v>1</v>
      </c>
      <c r="H112" s="79">
        <f t="shared" si="6"/>
        <v>3968.8</v>
      </c>
    </row>
    <row r="113" spans="1:8" x14ac:dyDescent="0.2">
      <c r="A113" s="20" t="s">
        <v>1025</v>
      </c>
      <c r="B113" s="15" t="s">
        <v>1025</v>
      </c>
      <c r="C113" s="15" t="s">
        <v>1121</v>
      </c>
      <c r="D113" s="14">
        <v>43114</v>
      </c>
      <c r="E113" s="13">
        <v>152028.03</v>
      </c>
      <c r="F113" s="91" t="s">
        <v>656</v>
      </c>
      <c r="G113" s="12">
        <f t="shared" si="4"/>
        <v>1</v>
      </c>
      <c r="H113" s="79">
        <f t="shared" si="6"/>
        <v>152028.03</v>
      </c>
    </row>
    <row r="114" spans="1:8" x14ac:dyDescent="0.2">
      <c r="A114" s="20" t="s">
        <v>1024</v>
      </c>
      <c r="B114" s="15" t="s">
        <v>1024</v>
      </c>
      <c r="C114" s="15" t="s">
        <v>1121</v>
      </c>
      <c r="D114" s="14">
        <v>43114</v>
      </c>
      <c r="E114" s="13">
        <v>8237.68</v>
      </c>
      <c r="F114" s="91" t="s">
        <v>656</v>
      </c>
      <c r="G114" s="12">
        <f t="shared" si="4"/>
        <v>1</v>
      </c>
      <c r="H114" s="79">
        <f t="shared" si="6"/>
        <v>8237.68</v>
      </c>
    </row>
    <row r="115" spans="1:8" x14ac:dyDescent="0.2">
      <c r="A115" s="20" t="s">
        <v>1023</v>
      </c>
      <c r="B115" s="15" t="s">
        <v>1023</v>
      </c>
      <c r="C115" s="15" t="s">
        <v>1121</v>
      </c>
      <c r="D115" s="14">
        <v>43114</v>
      </c>
      <c r="E115" s="13">
        <v>14645.84</v>
      </c>
      <c r="F115" s="91" t="s">
        <v>656</v>
      </c>
      <c r="G115" s="12">
        <f t="shared" si="4"/>
        <v>1</v>
      </c>
      <c r="H115" s="79">
        <f t="shared" si="6"/>
        <v>14645.84</v>
      </c>
    </row>
    <row r="116" spans="1:8" x14ac:dyDescent="0.2">
      <c r="A116" s="20" t="s">
        <v>1022</v>
      </c>
      <c r="B116" s="15" t="s">
        <v>1022</v>
      </c>
      <c r="C116" s="15" t="s">
        <v>1121</v>
      </c>
      <c r="D116" s="14">
        <v>43114</v>
      </c>
      <c r="E116" s="13">
        <v>13227.72</v>
      </c>
      <c r="F116" s="91" t="s">
        <v>656</v>
      </c>
      <c r="G116" s="12">
        <f t="shared" si="4"/>
        <v>1</v>
      </c>
      <c r="H116" s="79">
        <f t="shared" si="6"/>
        <v>13227.72</v>
      </c>
    </row>
    <row r="117" spans="1:8" x14ac:dyDescent="0.2">
      <c r="A117" s="20" t="s">
        <v>1021</v>
      </c>
      <c r="B117" s="15" t="s">
        <v>1021</v>
      </c>
      <c r="C117" s="15" t="s">
        <v>1121</v>
      </c>
      <c r="D117" s="14">
        <v>43114</v>
      </c>
      <c r="E117" s="13">
        <v>8569.2199999999993</v>
      </c>
      <c r="F117" s="91" t="s">
        <v>656</v>
      </c>
      <c r="G117" s="12">
        <f t="shared" si="4"/>
        <v>1</v>
      </c>
      <c r="H117" s="79">
        <f t="shared" si="6"/>
        <v>8569.2199999999993</v>
      </c>
    </row>
    <row r="118" spans="1:8" x14ac:dyDescent="0.2">
      <c r="A118" s="20" t="s">
        <v>1020</v>
      </c>
      <c r="B118" s="15" t="s">
        <v>1020</v>
      </c>
      <c r="C118" s="15" t="s">
        <v>1121</v>
      </c>
      <c r="D118" s="14">
        <v>43114</v>
      </c>
      <c r="E118" s="13">
        <v>16192.22</v>
      </c>
      <c r="F118" s="91" t="s">
        <v>656</v>
      </c>
      <c r="G118" s="12">
        <f t="shared" si="4"/>
        <v>1</v>
      </c>
      <c r="H118" s="79">
        <f t="shared" si="6"/>
        <v>16192.22</v>
      </c>
    </row>
    <row r="119" spans="1:8" x14ac:dyDescent="0.2">
      <c r="A119" s="20" t="s">
        <v>1019</v>
      </c>
      <c r="B119" s="15" t="s">
        <v>1019</v>
      </c>
      <c r="C119" s="15" t="s">
        <v>1121</v>
      </c>
      <c r="D119" s="14">
        <v>43114</v>
      </c>
      <c r="E119" s="13">
        <v>3859.9</v>
      </c>
      <c r="F119" s="91" t="s">
        <v>656</v>
      </c>
      <c r="G119" s="12">
        <f t="shared" si="4"/>
        <v>1</v>
      </c>
      <c r="H119" s="79">
        <f t="shared" si="6"/>
        <v>3859.9</v>
      </c>
    </row>
    <row r="120" spans="1:8" x14ac:dyDescent="0.2">
      <c r="A120" s="20" t="s">
        <v>1018</v>
      </c>
      <c r="B120" s="15" t="s">
        <v>1018</v>
      </c>
      <c r="C120" s="15" t="s">
        <v>1121</v>
      </c>
      <c r="D120" s="14">
        <v>43114</v>
      </c>
      <c r="E120" s="13">
        <v>9249.24</v>
      </c>
      <c r="F120" s="91" t="s">
        <v>656</v>
      </c>
      <c r="G120" s="12">
        <f t="shared" si="4"/>
        <v>1</v>
      </c>
      <c r="H120" s="79">
        <f t="shared" si="6"/>
        <v>9249.24</v>
      </c>
    </row>
    <row r="121" spans="1:8" x14ac:dyDescent="0.2">
      <c r="A121" s="20" t="s">
        <v>1017</v>
      </c>
      <c r="B121" s="15" t="s">
        <v>1017</v>
      </c>
      <c r="C121" s="15" t="s">
        <v>1121</v>
      </c>
      <c r="D121" s="14">
        <v>43114</v>
      </c>
      <c r="E121" s="13">
        <v>5695.47</v>
      </c>
      <c r="F121" s="91" t="s">
        <v>656</v>
      </c>
      <c r="G121" s="12">
        <f t="shared" si="4"/>
        <v>1</v>
      </c>
      <c r="H121" s="79">
        <f t="shared" si="6"/>
        <v>5695.47</v>
      </c>
    </row>
    <row r="122" spans="1:8" x14ac:dyDescent="0.2">
      <c r="A122" s="20" t="s">
        <v>1016</v>
      </c>
      <c r="B122" s="15" t="s">
        <v>1016</v>
      </c>
      <c r="C122" s="15" t="s">
        <v>1121</v>
      </c>
      <c r="D122" s="14">
        <v>43114</v>
      </c>
      <c r="E122" s="13">
        <v>8172.34</v>
      </c>
      <c r="F122" s="91" t="s">
        <v>656</v>
      </c>
      <c r="G122" s="12">
        <f t="shared" si="4"/>
        <v>1</v>
      </c>
      <c r="H122" s="79">
        <f t="shared" si="6"/>
        <v>8172.34</v>
      </c>
    </row>
    <row r="123" spans="1:8" x14ac:dyDescent="0.2">
      <c r="A123" s="20" t="s">
        <v>1015</v>
      </c>
      <c r="B123" s="15" t="s">
        <v>1015</v>
      </c>
      <c r="C123" s="15" t="s">
        <v>1121</v>
      </c>
      <c r="D123" s="14">
        <v>43114</v>
      </c>
      <c r="E123" s="13">
        <v>7328.97</v>
      </c>
      <c r="F123" s="91" t="s">
        <v>656</v>
      </c>
      <c r="G123" s="12">
        <f t="shared" si="4"/>
        <v>1</v>
      </c>
      <c r="H123" s="79">
        <f t="shared" si="6"/>
        <v>7328.97</v>
      </c>
    </row>
    <row r="124" spans="1:8" x14ac:dyDescent="0.2">
      <c r="A124" s="20" t="s">
        <v>1014</v>
      </c>
      <c r="B124" s="15" t="s">
        <v>1014</v>
      </c>
      <c r="C124" s="15" t="s">
        <v>1121</v>
      </c>
      <c r="D124" s="14">
        <v>43114</v>
      </c>
      <c r="E124" s="13">
        <v>4323.33</v>
      </c>
      <c r="F124" s="91" t="s">
        <v>656</v>
      </c>
      <c r="G124" s="12">
        <f t="shared" si="4"/>
        <v>1</v>
      </c>
      <c r="H124" s="79">
        <f t="shared" si="6"/>
        <v>4323.33</v>
      </c>
    </row>
    <row r="125" spans="1:8" x14ac:dyDescent="0.2">
      <c r="A125" s="20" t="s">
        <v>1013</v>
      </c>
      <c r="B125" s="15" t="s">
        <v>1013</v>
      </c>
      <c r="C125" s="15" t="s">
        <v>1121</v>
      </c>
      <c r="D125" s="14">
        <v>43114</v>
      </c>
      <c r="E125" s="13">
        <v>3673.56</v>
      </c>
      <c r="F125" s="91" t="s">
        <v>656</v>
      </c>
      <c r="G125" s="12">
        <f t="shared" si="4"/>
        <v>1</v>
      </c>
      <c r="H125" s="79">
        <f t="shared" si="6"/>
        <v>3673.56</v>
      </c>
    </row>
    <row r="126" spans="1:8" x14ac:dyDescent="0.2">
      <c r="A126" s="20" t="s">
        <v>1012</v>
      </c>
      <c r="B126" s="15" t="s">
        <v>1012</v>
      </c>
      <c r="C126" s="15" t="s">
        <v>1121</v>
      </c>
      <c r="D126" s="14">
        <v>43114</v>
      </c>
      <c r="E126" s="13">
        <v>2342200</v>
      </c>
      <c r="F126" s="91" t="s">
        <v>656</v>
      </c>
      <c r="G126" s="12">
        <f t="shared" si="4"/>
        <v>1</v>
      </c>
      <c r="H126" s="79">
        <f t="shared" si="6"/>
        <v>2342200</v>
      </c>
    </row>
    <row r="127" spans="1:8" x14ac:dyDescent="0.2">
      <c r="A127" s="20" t="s">
        <v>1011</v>
      </c>
      <c r="B127" s="15" t="s">
        <v>1011</v>
      </c>
      <c r="C127" s="15" t="s">
        <v>1121</v>
      </c>
      <c r="D127" s="14">
        <v>43114</v>
      </c>
      <c r="E127" s="13">
        <v>45261.56</v>
      </c>
      <c r="F127" s="91" t="s">
        <v>656</v>
      </c>
      <c r="G127" s="12">
        <f t="shared" si="4"/>
        <v>1</v>
      </c>
      <c r="H127" s="79">
        <f t="shared" si="6"/>
        <v>45261.56</v>
      </c>
    </row>
    <row r="128" spans="1:8" x14ac:dyDescent="0.2">
      <c r="A128" s="20" t="s">
        <v>1010</v>
      </c>
      <c r="B128" s="15" t="s">
        <v>1010</v>
      </c>
      <c r="C128" s="15" t="s">
        <v>1121</v>
      </c>
      <c r="D128" s="14">
        <v>43114</v>
      </c>
      <c r="E128" s="13">
        <v>21780</v>
      </c>
      <c r="F128" s="91" t="s">
        <v>656</v>
      </c>
      <c r="G128" s="12">
        <f t="shared" si="4"/>
        <v>1</v>
      </c>
      <c r="H128" s="79">
        <f t="shared" si="6"/>
        <v>21780</v>
      </c>
    </row>
    <row r="129" spans="1:8" x14ac:dyDescent="0.2">
      <c r="A129" s="20" t="s">
        <v>1009</v>
      </c>
      <c r="B129" s="15" t="s">
        <v>1009</v>
      </c>
      <c r="C129" s="15" t="s">
        <v>1121</v>
      </c>
      <c r="D129" s="14">
        <v>43114</v>
      </c>
      <c r="E129" s="13">
        <v>24200</v>
      </c>
      <c r="F129" s="91" t="s">
        <v>656</v>
      </c>
      <c r="G129" s="12">
        <f t="shared" si="4"/>
        <v>1</v>
      </c>
      <c r="H129" s="79">
        <f t="shared" si="6"/>
        <v>24200</v>
      </c>
    </row>
    <row r="130" spans="1:8" x14ac:dyDescent="0.2">
      <c r="A130" s="20" t="s">
        <v>1008</v>
      </c>
      <c r="B130" s="15" t="s">
        <v>1008</v>
      </c>
      <c r="C130" s="15" t="s">
        <v>1121</v>
      </c>
      <c r="D130" s="14">
        <v>43115</v>
      </c>
      <c r="E130" s="13">
        <v>30129</v>
      </c>
      <c r="F130" s="91" t="s">
        <v>656</v>
      </c>
      <c r="G130" s="12">
        <f t="shared" si="4"/>
        <v>1</v>
      </c>
      <c r="H130" s="79">
        <f t="shared" si="6"/>
        <v>30129</v>
      </c>
    </row>
    <row r="131" spans="1:8" x14ac:dyDescent="0.2">
      <c r="A131" s="20" t="s">
        <v>1007</v>
      </c>
      <c r="B131" s="15" t="s">
        <v>1007</v>
      </c>
      <c r="C131" s="15" t="s">
        <v>1121</v>
      </c>
      <c r="D131" s="14">
        <v>43116</v>
      </c>
      <c r="E131" s="13">
        <v>47274.19</v>
      </c>
      <c r="F131" s="91" t="s">
        <v>656</v>
      </c>
      <c r="G131" s="12">
        <f t="shared" si="4"/>
        <v>1</v>
      </c>
      <c r="H131" s="79">
        <f t="shared" si="6"/>
        <v>47274.19</v>
      </c>
    </row>
    <row r="132" spans="1:8" x14ac:dyDescent="0.2">
      <c r="A132" s="20" t="s">
        <v>1006</v>
      </c>
      <c r="B132" s="15" t="s">
        <v>1006</v>
      </c>
      <c r="C132" s="15" t="s">
        <v>1121</v>
      </c>
      <c r="D132" s="14">
        <v>43116</v>
      </c>
      <c r="E132" s="13">
        <v>3925.24</v>
      </c>
      <c r="F132" s="91" t="s">
        <v>656</v>
      </c>
      <c r="G132" s="12">
        <f t="shared" si="4"/>
        <v>1</v>
      </c>
      <c r="H132" s="79">
        <f t="shared" si="6"/>
        <v>3925.24</v>
      </c>
    </row>
    <row r="133" spans="1:8" x14ac:dyDescent="0.2">
      <c r="A133" s="20" t="s">
        <v>1005</v>
      </c>
      <c r="B133" s="15" t="s">
        <v>1005</v>
      </c>
      <c r="C133" s="15" t="s">
        <v>1121</v>
      </c>
      <c r="D133" s="14">
        <v>43116</v>
      </c>
      <c r="E133" s="13">
        <v>23498.2</v>
      </c>
      <c r="F133" s="91" t="s">
        <v>656</v>
      </c>
      <c r="G133" s="12">
        <f t="shared" si="4"/>
        <v>1</v>
      </c>
      <c r="H133" s="79">
        <f t="shared" si="6"/>
        <v>23498.2</v>
      </c>
    </row>
    <row r="134" spans="1:8" x14ac:dyDescent="0.2">
      <c r="A134" s="20" t="s">
        <v>1004</v>
      </c>
      <c r="B134" s="15" t="s">
        <v>1004</v>
      </c>
      <c r="C134" s="15" t="s">
        <v>1121</v>
      </c>
      <c r="D134" s="14">
        <v>43117</v>
      </c>
      <c r="E134" s="13">
        <v>5874.55</v>
      </c>
      <c r="F134" s="91" t="s">
        <v>656</v>
      </c>
      <c r="G134" s="12">
        <f t="shared" si="4"/>
        <v>1</v>
      </c>
      <c r="H134" s="79">
        <f t="shared" si="6"/>
        <v>5874.55</v>
      </c>
    </row>
    <row r="135" spans="1:8" x14ac:dyDescent="0.2">
      <c r="A135" s="20" t="s">
        <v>1003</v>
      </c>
      <c r="B135" s="15" t="s">
        <v>1003</v>
      </c>
      <c r="C135" s="15" t="s">
        <v>1121</v>
      </c>
      <c r="D135" s="14">
        <v>43117</v>
      </c>
      <c r="E135" s="13">
        <v>2190.1</v>
      </c>
      <c r="F135" s="91" t="s">
        <v>656</v>
      </c>
      <c r="G135" s="12">
        <f t="shared" ref="G135:G198" si="7">MONTH(D135)</f>
        <v>1</v>
      </c>
      <c r="H135" s="79">
        <f t="shared" si="6"/>
        <v>2190.1</v>
      </c>
    </row>
    <row r="136" spans="1:8" x14ac:dyDescent="0.2">
      <c r="A136" s="20" t="s">
        <v>1002</v>
      </c>
      <c r="B136" s="15" t="s">
        <v>1002</v>
      </c>
      <c r="C136" s="15" t="s">
        <v>1121</v>
      </c>
      <c r="D136" s="14">
        <v>43117</v>
      </c>
      <c r="E136" s="13">
        <v>2695.88</v>
      </c>
      <c r="F136" s="91" t="s">
        <v>656</v>
      </c>
      <c r="G136" s="12">
        <f t="shared" si="7"/>
        <v>1</v>
      </c>
      <c r="H136" s="79">
        <f t="shared" si="6"/>
        <v>2695.88</v>
      </c>
    </row>
    <row r="137" spans="1:8" x14ac:dyDescent="0.2">
      <c r="A137" s="20" t="s">
        <v>1001</v>
      </c>
      <c r="B137" s="15" t="s">
        <v>1001</v>
      </c>
      <c r="C137" s="15" t="s">
        <v>1121</v>
      </c>
      <c r="D137" s="14">
        <v>43117</v>
      </c>
      <c r="E137" s="13">
        <v>7412</v>
      </c>
      <c r="F137" s="91" t="s">
        <v>656</v>
      </c>
      <c r="G137" s="12">
        <f t="shared" si="7"/>
        <v>1</v>
      </c>
      <c r="H137" s="79">
        <f t="shared" si="6"/>
        <v>7412</v>
      </c>
    </row>
    <row r="138" spans="1:8" x14ac:dyDescent="0.2">
      <c r="A138" s="20" t="s">
        <v>1000</v>
      </c>
      <c r="B138" s="15" t="s">
        <v>1000</v>
      </c>
      <c r="C138" s="15" t="s">
        <v>1121</v>
      </c>
      <c r="D138" s="14">
        <v>43117</v>
      </c>
      <c r="E138" s="13">
        <v>4228.95</v>
      </c>
      <c r="F138" s="91" t="s">
        <v>656</v>
      </c>
      <c r="G138" s="12">
        <f t="shared" si="7"/>
        <v>1</v>
      </c>
      <c r="H138" s="79">
        <f t="shared" si="6"/>
        <v>4228.95</v>
      </c>
    </row>
    <row r="139" spans="1:8" x14ac:dyDescent="0.2">
      <c r="A139" s="20" t="s">
        <v>999</v>
      </c>
      <c r="B139" s="15" t="s">
        <v>999</v>
      </c>
      <c r="C139" s="15" t="s">
        <v>1121</v>
      </c>
      <c r="D139" s="14">
        <v>43117</v>
      </c>
      <c r="E139" s="13">
        <v>6278.69</v>
      </c>
      <c r="F139" s="91" t="s">
        <v>656</v>
      </c>
      <c r="G139" s="12">
        <f t="shared" si="7"/>
        <v>1</v>
      </c>
      <c r="H139" s="79">
        <f t="shared" si="6"/>
        <v>6278.69</v>
      </c>
    </row>
    <row r="140" spans="1:8" x14ac:dyDescent="0.2">
      <c r="A140" s="20" t="s">
        <v>998</v>
      </c>
      <c r="B140" s="15" t="s">
        <v>998</v>
      </c>
      <c r="C140" s="15" t="s">
        <v>1121</v>
      </c>
      <c r="D140" s="14">
        <v>43117</v>
      </c>
      <c r="E140" s="13">
        <v>5674.9</v>
      </c>
      <c r="F140" s="91" t="s">
        <v>656</v>
      </c>
      <c r="G140" s="12">
        <f t="shared" si="7"/>
        <v>1</v>
      </c>
      <c r="H140" s="79">
        <f t="shared" si="6"/>
        <v>5674.9</v>
      </c>
    </row>
    <row r="141" spans="1:8" x14ac:dyDescent="0.2">
      <c r="A141" s="20" t="s">
        <v>997</v>
      </c>
      <c r="B141" s="15" t="s">
        <v>997</v>
      </c>
      <c r="C141" s="15" t="s">
        <v>1121</v>
      </c>
      <c r="D141" s="14">
        <v>43117</v>
      </c>
      <c r="E141" s="13">
        <v>10635.07</v>
      </c>
      <c r="F141" s="91" t="s">
        <v>656</v>
      </c>
      <c r="G141" s="12">
        <f t="shared" si="7"/>
        <v>1</v>
      </c>
      <c r="H141" s="79">
        <f t="shared" ref="H141:H204" si="8">E141</f>
        <v>10635.07</v>
      </c>
    </row>
    <row r="142" spans="1:8" x14ac:dyDescent="0.2">
      <c r="A142" s="20" t="s">
        <v>996</v>
      </c>
      <c r="B142" s="15" t="s">
        <v>996</v>
      </c>
      <c r="C142" s="15" t="s">
        <v>1121</v>
      </c>
      <c r="D142" s="14">
        <v>43117</v>
      </c>
      <c r="E142" s="13">
        <v>15246</v>
      </c>
      <c r="F142" s="91" t="s">
        <v>656</v>
      </c>
      <c r="G142" s="12">
        <f t="shared" si="7"/>
        <v>1</v>
      </c>
      <c r="H142" s="79">
        <f t="shared" si="8"/>
        <v>15246</v>
      </c>
    </row>
    <row r="143" spans="1:8" x14ac:dyDescent="0.2">
      <c r="A143" s="20" t="s">
        <v>995</v>
      </c>
      <c r="B143" s="15" t="s">
        <v>995</v>
      </c>
      <c r="C143" s="15" t="s">
        <v>1121</v>
      </c>
      <c r="D143" s="14">
        <v>43117</v>
      </c>
      <c r="E143" s="13">
        <v>8167.5</v>
      </c>
      <c r="F143" s="91" t="s">
        <v>656</v>
      </c>
      <c r="G143" s="12">
        <f t="shared" si="7"/>
        <v>1</v>
      </c>
      <c r="H143" s="79">
        <f t="shared" si="8"/>
        <v>8167.5</v>
      </c>
    </row>
    <row r="144" spans="1:8" x14ac:dyDescent="0.2">
      <c r="A144" s="20" t="s">
        <v>994</v>
      </c>
      <c r="B144" s="15" t="s">
        <v>994</v>
      </c>
      <c r="C144" s="15" t="s">
        <v>1121</v>
      </c>
      <c r="D144" s="14">
        <v>43117</v>
      </c>
      <c r="E144" s="13">
        <v>14020.27</v>
      </c>
      <c r="F144" s="91" t="s">
        <v>656</v>
      </c>
      <c r="G144" s="12">
        <f t="shared" si="7"/>
        <v>1</v>
      </c>
      <c r="H144" s="79">
        <f t="shared" si="8"/>
        <v>14020.27</v>
      </c>
    </row>
    <row r="145" spans="1:8" x14ac:dyDescent="0.2">
      <c r="A145" s="20" t="s">
        <v>993</v>
      </c>
      <c r="B145" s="15" t="s">
        <v>993</v>
      </c>
      <c r="C145" s="15" t="s">
        <v>1121</v>
      </c>
      <c r="D145" s="14">
        <v>43117</v>
      </c>
      <c r="E145" s="13">
        <v>5311.9</v>
      </c>
      <c r="F145" s="91" t="s">
        <v>656</v>
      </c>
      <c r="G145" s="12">
        <f t="shared" si="7"/>
        <v>1</v>
      </c>
      <c r="H145" s="79">
        <f t="shared" si="8"/>
        <v>5311.9</v>
      </c>
    </row>
    <row r="146" spans="1:8" x14ac:dyDescent="0.2">
      <c r="A146" s="20" t="s">
        <v>992</v>
      </c>
      <c r="B146" s="15" t="s">
        <v>992</v>
      </c>
      <c r="C146" s="15" t="s">
        <v>1121</v>
      </c>
      <c r="D146" s="14">
        <v>43117</v>
      </c>
      <c r="E146" s="13">
        <v>35993.17</v>
      </c>
      <c r="F146" s="91" t="s">
        <v>656</v>
      </c>
      <c r="G146" s="12">
        <f t="shared" si="7"/>
        <v>1</v>
      </c>
      <c r="H146" s="79">
        <f t="shared" si="8"/>
        <v>35993.17</v>
      </c>
    </row>
    <row r="147" spans="1:8" x14ac:dyDescent="0.2">
      <c r="A147" s="20" t="s">
        <v>991</v>
      </c>
      <c r="B147" s="15" t="s">
        <v>991</v>
      </c>
      <c r="C147" s="15" t="s">
        <v>1121</v>
      </c>
      <c r="D147" s="14">
        <v>43117</v>
      </c>
      <c r="E147" s="13">
        <v>225346.8</v>
      </c>
      <c r="F147" s="91" t="s">
        <v>656</v>
      </c>
      <c r="G147" s="12">
        <f t="shared" si="7"/>
        <v>1</v>
      </c>
      <c r="H147" s="79">
        <f t="shared" si="8"/>
        <v>225346.8</v>
      </c>
    </row>
    <row r="148" spans="1:8" x14ac:dyDescent="0.2">
      <c r="A148" s="20" t="s">
        <v>990</v>
      </c>
      <c r="B148" s="15" t="s">
        <v>990</v>
      </c>
      <c r="C148" s="15" t="s">
        <v>1121</v>
      </c>
      <c r="D148" s="14">
        <v>43117</v>
      </c>
      <c r="E148" s="13">
        <v>8891.08</v>
      </c>
      <c r="F148" s="91" t="s">
        <v>656</v>
      </c>
      <c r="G148" s="12">
        <f t="shared" si="7"/>
        <v>1</v>
      </c>
      <c r="H148" s="79">
        <f t="shared" si="8"/>
        <v>8891.08</v>
      </c>
    </row>
    <row r="149" spans="1:8" x14ac:dyDescent="0.2">
      <c r="A149" s="20" t="s">
        <v>989</v>
      </c>
      <c r="B149" s="15" t="s">
        <v>989</v>
      </c>
      <c r="C149" s="15" t="s">
        <v>1121</v>
      </c>
      <c r="D149" s="14">
        <v>43117</v>
      </c>
      <c r="E149" s="13">
        <v>3025</v>
      </c>
      <c r="F149" s="91" t="s">
        <v>656</v>
      </c>
      <c r="G149" s="12">
        <f t="shared" si="7"/>
        <v>1</v>
      </c>
      <c r="H149" s="79">
        <f t="shared" si="8"/>
        <v>3025</v>
      </c>
    </row>
    <row r="150" spans="1:8" x14ac:dyDescent="0.2">
      <c r="A150" s="20" t="s">
        <v>988</v>
      </c>
      <c r="B150" s="15" t="s">
        <v>988</v>
      </c>
      <c r="C150" s="15" t="s">
        <v>1121</v>
      </c>
      <c r="D150" s="14">
        <v>43117</v>
      </c>
      <c r="E150" s="13">
        <v>12039.5</v>
      </c>
      <c r="F150" s="91" t="s">
        <v>656</v>
      </c>
      <c r="G150" s="12">
        <f t="shared" si="7"/>
        <v>1</v>
      </c>
      <c r="H150" s="79">
        <f t="shared" si="8"/>
        <v>12039.5</v>
      </c>
    </row>
    <row r="151" spans="1:8" x14ac:dyDescent="0.2">
      <c r="A151" s="20" t="s">
        <v>987</v>
      </c>
      <c r="B151" s="15" t="s">
        <v>987</v>
      </c>
      <c r="C151" s="15" t="s">
        <v>1121</v>
      </c>
      <c r="D151" s="14">
        <v>43117</v>
      </c>
      <c r="E151" s="13">
        <v>33105.599999999999</v>
      </c>
      <c r="F151" s="91" t="s">
        <v>656</v>
      </c>
      <c r="G151" s="12">
        <f t="shared" si="7"/>
        <v>1</v>
      </c>
      <c r="H151" s="79">
        <f t="shared" si="8"/>
        <v>33105.599999999999</v>
      </c>
    </row>
    <row r="152" spans="1:8" x14ac:dyDescent="0.2">
      <c r="A152" s="20" t="s">
        <v>986</v>
      </c>
      <c r="B152" s="15" t="s">
        <v>986</v>
      </c>
      <c r="C152" s="15" t="s">
        <v>1121</v>
      </c>
      <c r="D152" s="14">
        <v>43117</v>
      </c>
      <c r="E152" s="13">
        <v>972598</v>
      </c>
      <c r="F152" s="91" t="s">
        <v>656</v>
      </c>
      <c r="G152" s="12">
        <f t="shared" si="7"/>
        <v>1</v>
      </c>
      <c r="H152" s="79">
        <f t="shared" si="8"/>
        <v>972598</v>
      </c>
    </row>
    <row r="153" spans="1:8" x14ac:dyDescent="0.2">
      <c r="A153" s="20" t="s">
        <v>985</v>
      </c>
      <c r="B153" s="15" t="s">
        <v>985</v>
      </c>
      <c r="C153" s="15" t="s">
        <v>1121</v>
      </c>
      <c r="D153" s="14">
        <v>43117</v>
      </c>
      <c r="E153" s="13">
        <v>1022.45</v>
      </c>
      <c r="F153" s="91" t="s">
        <v>656</v>
      </c>
      <c r="G153" s="12">
        <f t="shared" si="7"/>
        <v>1</v>
      </c>
      <c r="H153" s="79">
        <f t="shared" si="8"/>
        <v>1022.45</v>
      </c>
    </row>
    <row r="154" spans="1:8" x14ac:dyDescent="0.2">
      <c r="A154" s="20" t="s">
        <v>984</v>
      </c>
      <c r="B154" s="15" t="s">
        <v>984</v>
      </c>
      <c r="C154" s="15" t="s">
        <v>1121</v>
      </c>
      <c r="D154" s="14">
        <v>43117</v>
      </c>
      <c r="E154" s="13">
        <v>1022.45</v>
      </c>
      <c r="F154" s="91" t="s">
        <v>656</v>
      </c>
      <c r="G154" s="12">
        <f t="shared" si="7"/>
        <v>1</v>
      </c>
      <c r="H154" s="79">
        <f t="shared" si="8"/>
        <v>1022.45</v>
      </c>
    </row>
    <row r="155" spans="1:8" x14ac:dyDescent="0.2">
      <c r="A155" s="20" t="s">
        <v>983</v>
      </c>
      <c r="B155" s="15" t="s">
        <v>983</v>
      </c>
      <c r="C155" s="15" t="s">
        <v>1121</v>
      </c>
      <c r="D155" s="14">
        <v>43117</v>
      </c>
      <c r="E155" s="13">
        <v>1022.45</v>
      </c>
      <c r="F155" s="91" t="s">
        <v>656</v>
      </c>
      <c r="G155" s="12">
        <f t="shared" si="7"/>
        <v>1</v>
      </c>
      <c r="H155" s="79">
        <f t="shared" si="8"/>
        <v>1022.45</v>
      </c>
    </row>
    <row r="156" spans="1:8" x14ac:dyDescent="0.2">
      <c r="A156" s="20" t="s">
        <v>982</v>
      </c>
      <c r="B156" s="15" t="s">
        <v>982</v>
      </c>
      <c r="C156" s="15" t="s">
        <v>1121</v>
      </c>
      <c r="D156" s="14">
        <v>43117</v>
      </c>
      <c r="E156" s="13">
        <v>3067.35</v>
      </c>
      <c r="F156" s="91" t="s">
        <v>656</v>
      </c>
      <c r="G156" s="12">
        <f t="shared" si="7"/>
        <v>1</v>
      </c>
      <c r="H156" s="79">
        <f t="shared" si="8"/>
        <v>3067.35</v>
      </c>
    </row>
    <row r="157" spans="1:8" x14ac:dyDescent="0.2">
      <c r="A157" s="20" t="s">
        <v>981</v>
      </c>
      <c r="B157" s="15" t="s">
        <v>981</v>
      </c>
      <c r="C157" s="15" t="s">
        <v>1121</v>
      </c>
      <c r="D157" s="14">
        <v>43117</v>
      </c>
      <c r="E157" s="13">
        <v>83671.5</v>
      </c>
      <c r="F157" s="91" t="s">
        <v>656</v>
      </c>
      <c r="G157" s="12">
        <f t="shared" si="7"/>
        <v>1</v>
      </c>
      <c r="H157" s="79">
        <f t="shared" si="8"/>
        <v>83671.5</v>
      </c>
    </row>
    <row r="158" spans="1:8" x14ac:dyDescent="0.2">
      <c r="A158" s="20" t="s">
        <v>980</v>
      </c>
      <c r="B158" s="15" t="s">
        <v>980</v>
      </c>
      <c r="C158" s="15" t="s">
        <v>1121</v>
      </c>
      <c r="D158" s="14">
        <v>43117</v>
      </c>
      <c r="E158" s="13">
        <v>3067.35</v>
      </c>
      <c r="F158" s="91" t="s">
        <v>656</v>
      </c>
      <c r="G158" s="12">
        <f t="shared" si="7"/>
        <v>1</v>
      </c>
      <c r="H158" s="79">
        <f t="shared" si="8"/>
        <v>3067.35</v>
      </c>
    </row>
    <row r="159" spans="1:8" x14ac:dyDescent="0.2">
      <c r="A159" s="20" t="s">
        <v>979</v>
      </c>
      <c r="B159" s="15" t="s">
        <v>979</v>
      </c>
      <c r="C159" s="15" t="s">
        <v>1121</v>
      </c>
      <c r="D159" s="14">
        <v>43117</v>
      </c>
      <c r="E159" s="13">
        <v>35785.75</v>
      </c>
      <c r="F159" s="91" t="s">
        <v>656</v>
      </c>
      <c r="G159" s="12">
        <f t="shared" si="7"/>
        <v>1</v>
      </c>
      <c r="H159" s="79">
        <f t="shared" si="8"/>
        <v>35785.75</v>
      </c>
    </row>
    <row r="160" spans="1:8" x14ac:dyDescent="0.2">
      <c r="A160" s="20" t="s">
        <v>978</v>
      </c>
      <c r="B160" s="15" t="s">
        <v>978</v>
      </c>
      <c r="C160" s="15" t="s">
        <v>1121</v>
      </c>
      <c r="D160" s="14">
        <v>42753</v>
      </c>
      <c r="E160" s="13">
        <v>54450</v>
      </c>
      <c r="F160" s="91" t="s">
        <v>656</v>
      </c>
      <c r="G160" s="12">
        <f t="shared" si="7"/>
        <v>1</v>
      </c>
      <c r="H160" s="79">
        <f t="shared" si="8"/>
        <v>54450</v>
      </c>
    </row>
    <row r="161" spans="1:8" x14ac:dyDescent="0.2">
      <c r="A161" s="20" t="s">
        <v>977</v>
      </c>
      <c r="B161" s="15" t="s">
        <v>977</v>
      </c>
      <c r="C161" s="15" t="s">
        <v>1121</v>
      </c>
      <c r="D161" s="14">
        <v>43118</v>
      </c>
      <c r="E161" s="13">
        <v>10623.8</v>
      </c>
      <c r="F161" s="91" t="s">
        <v>656</v>
      </c>
      <c r="G161" s="12">
        <f t="shared" si="7"/>
        <v>1</v>
      </c>
      <c r="H161" s="79">
        <f t="shared" si="8"/>
        <v>10623.8</v>
      </c>
    </row>
    <row r="162" spans="1:8" x14ac:dyDescent="0.2">
      <c r="A162" s="20" t="s">
        <v>976</v>
      </c>
      <c r="B162" s="15" t="s">
        <v>976</v>
      </c>
      <c r="C162" s="15" t="s">
        <v>1121</v>
      </c>
      <c r="D162" s="14">
        <v>43118</v>
      </c>
      <c r="E162" s="13">
        <v>5311.9</v>
      </c>
      <c r="F162" s="91" t="s">
        <v>656</v>
      </c>
      <c r="G162" s="12">
        <f t="shared" si="7"/>
        <v>1</v>
      </c>
      <c r="H162" s="79">
        <f t="shared" si="8"/>
        <v>5311.9</v>
      </c>
    </row>
    <row r="163" spans="1:8" x14ac:dyDescent="0.2">
      <c r="A163" s="20" t="s">
        <v>975</v>
      </c>
      <c r="B163" s="15" t="s">
        <v>975</v>
      </c>
      <c r="C163" s="15" t="s">
        <v>1121</v>
      </c>
      <c r="D163" s="14">
        <v>43118</v>
      </c>
      <c r="E163" s="13">
        <v>5010.6099999999997</v>
      </c>
      <c r="F163" s="91" t="s">
        <v>656</v>
      </c>
      <c r="G163" s="12">
        <f t="shared" si="7"/>
        <v>1</v>
      </c>
      <c r="H163" s="79">
        <f t="shared" si="8"/>
        <v>5010.6099999999997</v>
      </c>
    </row>
    <row r="164" spans="1:8" x14ac:dyDescent="0.2">
      <c r="A164" s="20" t="s">
        <v>974</v>
      </c>
      <c r="B164" s="15" t="s">
        <v>974</v>
      </c>
      <c r="C164" s="15" t="s">
        <v>1121</v>
      </c>
      <c r="D164" s="14">
        <v>43118</v>
      </c>
      <c r="E164" s="13">
        <v>5311.9</v>
      </c>
      <c r="F164" s="91" t="s">
        <v>656</v>
      </c>
      <c r="G164" s="12">
        <f t="shared" si="7"/>
        <v>1</v>
      </c>
      <c r="H164" s="79">
        <f t="shared" si="8"/>
        <v>5311.9</v>
      </c>
    </row>
    <row r="165" spans="1:8" x14ac:dyDescent="0.2">
      <c r="A165" s="20" t="s">
        <v>973</v>
      </c>
      <c r="B165" s="15" t="s">
        <v>973</v>
      </c>
      <c r="C165" s="15" t="s">
        <v>1121</v>
      </c>
      <c r="D165" s="14">
        <v>43118</v>
      </c>
      <c r="E165" s="13">
        <v>8384.09</v>
      </c>
      <c r="F165" s="91" t="s">
        <v>656</v>
      </c>
      <c r="G165" s="12">
        <f t="shared" si="7"/>
        <v>1</v>
      </c>
      <c r="H165" s="79">
        <f t="shared" si="8"/>
        <v>8384.09</v>
      </c>
    </row>
    <row r="166" spans="1:8" x14ac:dyDescent="0.2">
      <c r="A166" s="20" t="s">
        <v>972</v>
      </c>
      <c r="B166" s="15" t="s">
        <v>972</v>
      </c>
      <c r="C166" s="15" t="s">
        <v>1121</v>
      </c>
      <c r="D166" s="14">
        <v>43119</v>
      </c>
      <c r="E166" s="13">
        <v>46496.02</v>
      </c>
      <c r="F166" s="91" t="s">
        <v>656</v>
      </c>
      <c r="G166" s="12">
        <f t="shared" si="7"/>
        <v>1</v>
      </c>
      <c r="H166" s="79">
        <f t="shared" si="8"/>
        <v>46496.02</v>
      </c>
    </row>
    <row r="167" spans="1:8" x14ac:dyDescent="0.2">
      <c r="A167" s="20" t="s">
        <v>971</v>
      </c>
      <c r="B167" s="15" t="s">
        <v>971</v>
      </c>
      <c r="C167" s="15" t="s">
        <v>1121</v>
      </c>
      <c r="D167" s="14">
        <v>43119</v>
      </c>
      <c r="E167" s="13">
        <v>15845.61</v>
      </c>
      <c r="F167" s="91" t="s">
        <v>656</v>
      </c>
      <c r="G167" s="12">
        <f t="shared" si="7"/>
        <v>1</v>
      </c>
      <c r="H167" s="79">
        <f t="shared" si="8"/>
        <v>15845.61</v>
      </c>
    </row>
    <row r="168" spans="1:8" x14ac:dyDescent="0.2">
      <c r="A168" s="20" t="s">
        <v>970</v>
      </c>
      <c r="B168" s="15" t="s">
        <v>970</v>
      </c>
      <c r="C168" s="15" t="s">
        <v>1121</v>
      </c>
      <c r="D168" s="14">
        <v>43119</v>
      </c>
      <c r="E168" s="13">
        <v>2869.15</v>
      </c>
      <c r="F168" s="91" t="s">
        <v>656</v>
      </c>
      <c r="G168" s="12">
        <f t="shared" si="7"/>
        <v>1</v>
      </c>
      <c r="H168" s="79">
        <f t="shared" si="8"/>
        <v>2869.15</v>
      </c>
    </row>
    <row r="169" spans="1:8" x14ac:dyDescent="0.2">
      <c r="A169" s="20" t="s">
        <v>969</v>
      </c>
      <c r="B169" s="15" t="s">
        <v>969</v>
      </c>
      <c r="C169" s="15" t="s">
        <v>1121</v>
      </c>
      <c r="D169" s="14">
        <v>43119</v>
      </c>
      <c r="E169" s="13">
        <v>2869.15</v>
      </c>
      <c r="F169" s="91" t="s">
        <v>656</v>
      </c>
      <c r="G169" s="12">
        <f t="shared" si="7"/>
        <v>1</v>
      </c>
      <c r="H169" s="79">
        <f t="shared" si="8"/>
        <v>2869.15</v>
      </c>
    </row>
    <row r="170" spans="1:8" x14ac:dyDescent="0.2">
      <c r="A170" s="20" t="s">
        <v>968</v>
      </c>
      <c r="B170" s="15" t="s">
        <v>968</v>
      </c>
      <c r="C170" s="15" t="s">
        <v>1121</v>
      </c>
      <c r="D170" s="14">
        <v>43119</v>
      </c>
      <c r="E170" s="13">
        <v>12799.38</v>
      </c>
      <c r="F170" s="91" t="s">
        <v>656</v>
      </c>
      <c r="G170" s="12">
        <f t="shared" si="7"/>
        <v>1</v>
      </c>
      <c r="H170" s="79">
        <f t="shared" si="8"/>
        <v>12799.38</v>
      </c>
    </row>
    <row r="171" spans="1:8" x14ac:dyDescent="0.2">
      <c r="A171" s="20" t="s">
        <v>967</v>
      </c>
      <c r="B171" s="15" t="s">
        <v>967</v>
      </c>
      <c r="C171" s="15" t="s">
        <v>1121</v>
      </c>
      <c r="D171" s="14">
        <v>43119</v>
      </c>
      <c r="E171" s="13">
        <v>27135.46</v>
      </c>
      <c r="F171" s="91" t="s">
        <v>656</v>
      </c>
      <c r="G171" s="12">
        <f t="shared" si="7"/>
        <v>1</v>
      </c>
      <c r="H171" s="79">
        <f t="shared" si="8"/>
        <v>27135.46</v>
      </c>
    </row>
    <row r="172" spans="1:8" x14ac:dyDescent="0.2">
      <c r="A172" s="20" t="s">
        <v>966</v>
      </c>
      <c r="B172" s="15" t="s">
        <v>966</v>
      </c>
      <c r="C172" s="15" t="s">
        <v>1121</v>
      </c>
      <c r="D172" s="14">
        <v>43119</v>
      </c>
      <c r="E172" s="13">
        <v>27135.46</v>
      </c>
      <c r="F172" s="91" t="s">
        <v>656</v>
      </c>
      <c r="G172" s="12">
        <f t="shared" si="7"/>
        <v>1</v>
      </c>
      <c r="H172" s="79">
        <f t="shared" si="8"/>
        <v>27135.46</v>
      </c>
    </row>
    <row r="173" spans="1:8" x14ac:dyDescent="0.2">
      <c r="A173" s="20" t="s">
        <v>965</v>
      </c>
      <c r="B173" s="15" t="s">
        <v>965</v>
      </c>
      <c r="C173" s="15" t="s">
        <v>1121</v>
      </c>
      <c r="D173" s="14">
        <v>43119</v>
      </c>
      <c r="E173" s="13">
        <v>54270.92</v>
      </c>
      <c r="F173" s="91" t="s">
        <v>656</v>
      </c>
      <c r="G173" s="12">
        <f t="shared" si="7"/>
        <v>1</v>
      </c>
      <c r="H173" s="79">
        <f t="shared" si="8"/>
        <v>54270.92</v>
      </c>
    </row>
    <row r="174" spans="1:8" x14ac:dyDescent="0.2">
      <c r="A174" s="20" t="s">
        <v>964</v>
      </c>
      <c r="B174" s="15" t="s">
        <v>964</v>
      </c>
      <c r="C174" s="15" t="s">
        <v>1121</v>
      </c>
      <c r="D174" s="14">
        <v>43119</v>
      </c>
      <c r="E174" s="13">
        <v>20083.580000000002</v>
      </c>
      <c r="F174" s="91" t="s">
        <v>656</v>
      </c>
      <c r="G174" s="12">
        <f t="shared" si="7"/>
        <v>1</v>
      </c>
      <c r="H174" s="79">
        <f t="shared" si="8"/>
        <v>20083.580000000002</v>
      </c>
    </row>
    <row r="175" spans="1:8" x14ac:dyDescent="0.2">
      <c r="A175" s="20" t="s">
        <v>963</v>
      </c>
      <c r="B175" s="15" t="s">
        <v>963</v>
      </c>
      <c r="C175" s="15" t="s">
        <v>1121</v>
      </c>
      <c r="D175" s="14">
        <v>43121</v>
      </c>
      <c r="E175" s="13">
        <v>25773</v>
      </c>
      <c r="F175" s="91" t="s">
        <v>656</v>
      </c>
      <c r="G175" s="12">
        <f t="shared" si="7"/>
        <v>1</v>
      </c>
      <c r="H175" s="79">
        <f t="shared" si="8"/>
        <v>25773</v>
      </c>
    </row>
    <row r="176" spans="1:8" x14ac:dyDescent="0.2">
      <c r="A176" s="20" t="s">
        <v>962</v>
      </c>
      <c r="B176" s="15" t="s">
        <v>962</v>
      </c>
      <c r="C176" s="15" t="s">
        <v>1121</v>
      </c>
      <c r="D176" s="14">
        <v>43121</v>
      </c>
      <c r="E176" s="13">
        <v>8591</v>
      </c>
      <c r="F176" s="91" t="s">
        <v>656</v>
      </c>
      <c r="G176" s="12">
        <f t="shared" si="7"/>
        <v>1</v>
      </c>
      <c r="H176" s="79">
        <f t="shared" si="8"/>
        <v>8591</v>
      </c>
    </row>
    <row r="177" spans="1:8" x14ac:dyDescent="0.2">
      <c r="A177" s="20" t="s">
        <v>961</v>
      </c>
      <c r="B177" s="15" t="s">
        <v>961</v>
      </c>
      <c r="C177" s="15" t="s">
        <v>1121</v>
      </c>
      <c r="D177" s="14">
        <v>43121</v>
      </c>
      <c r="E177" s="13">
        <v>3846.59</v>
      </c>
      <c r="F177" s="91" t="s">
        <v>656</v>
      </c>
      <c r="G177" s="12">
        <f t="shared" si="7"/>
        <v>1</v>
      </c>
      <c r="H177" s="79">
        <f t="shared" si="8"/>
        <v>3846.59</v>
      </c>
    </row>
    <row r="178" spans="1:8" x14ac:dyDescent="0.2">
      <c r="A178" s="20" t="s">
        <v>960</v>
      </c>
      <c r="B178" s="15" t="s">
        <v>960</v>
      </c>
      <c r="C178" s="15" t="s">
        <v>1121</v>
      </c>
      <c r="D178" s="14">
        <v>43121</v>
      </c>
      <c r="E178" s="13">
        <v>1891.4</v>
      </c>
      <c r="F178" s="91" t="s">
        <v>656</v>
      </c>
      <c r="G178" s="12">
        <f t="shared" si="7"/>
        <v>1</v>
      </c>
      <c r="H178" s="79">
        <f t="shared" si="8"/>
        <v>1891.4</v>
      </c>
    </row>
    <row r="179" spans="1:8" x14ac:dyDescent="0.2">
      <c r="A179" s="20" t="s">
        <v>959</v>
      </c>
      <c r="B179" s="15" t="s">
        <v>959</v>
      </c>
      <c r="C179" s="15" t="s">
        <v>1121</v>
      </c>
      <c r="D179" s="14">
        <v>43121</v>
      </c>
      <c r="E179" s="13">
        <v>23642.5</v>
      </c>
      <c r="F179" s="91" t="s">
        <v>656</v>
      </c>
      <c r="G179" s="12">
        <f t="shared" si="7"/>
        <v>1</v>
      </c>
      <c r="H179" s="79">
        <f t="shared" si="8"/>
        <v>23642.5</v>
      </c>
    </row>
    <row r="180" spans="1:8" x14ac:dyDescent="0.2">
      <c r="A180" s="20" t="s">
        <v>958</v>
      </c>
      <c r="B180" s="15" t="s">
        <v>958</v>
      </c>
      <c r="C180" s="15" t="s">
        <v>1121</v>
      </c>
      <c r="D180" s="14">
        <v>43122</v>
      </c>
      <c r="E180" s="13">
        <v>1500335.63</v>
      </c>
      <c r="F180" s="91" t="s">
        <v>656</v>
      </c>
      <c r="G180" s="12">
        <f t="shared" si="7"/>
        <v>1</v>
      </c>
      <c r="H180" s="79">
        <f t="shared" si="8"/>
        <v>1500335.63</v>
      </c>
    </row>
    <row r="181" spans="1:8" x14ac:dyDescent="0.2">
      <c r="A181" s="20" t="s">
        <v>957</v>
      </c>
      <c r="B181" s="15" t="s">
        <v>957</v>
      </c>
      <c r="C181" s="15" t="s">
        <v>1121</v>
      </c>
      <c r="D181" s="14">
        <v>43122</v>
      </c>
      <c r="E181" s="13">
        <v>4025.67</v>
      </c>
      <c r="F181" s="91" t="s">
        <v>656</v>
      </c>
      <c r="G181" s="12">
        <f t="shared" si="7"/>
        <v>1</v>
      </c>
      <c r="H181" s="79">
        <f t="shared" si="8"/>
        <v>4025.67</v>
      </c>
    </row>
    <row r="182" spans="1:8" x14ac:dyDescent="0.2">
      <c r="A182" s="20" t="s">
        <v>956</v>
      </c>
      <c r="B182" s="15" t="s">
        <v>956</v>
      </c>
      <c r="C182" s="15" t="s">
        <v>1121</v>
      </c>
      <c r="D182" s="14">
        <v>43122</v>
      </c>
      <c r="E182" s="13">
        <v>15100.8</v>
      </c>
      <c r="F182" s="91" t="s">
        <v>656</v>
      </c>
      <c r="G182" s="12">
        <f t="shared" si="7"/>
        <v>1</v>
      </c>
      <c r="H182" s="79">
        <f t="shared" si="8"/>
        <v>15100.8</v>
      </c>
    </row>
    <row r="183" spans="1:8" x14ac:dyDescent="0.2">
      <c r="A183" s="20" t="s">
        <v>955</v>
      </c>
      <c r="B183" s="15" t="s">
        <v>955</v>
      </c>
      <c r="C183" s="15" t="s">
        <v>1121</v>
      </c>
      <c r="D183" s="14">
        <v>43122</v>
      </c>
      <c r="E183" s="13">
        <v>12775.08</v>
      </c>
      <c r="F183" s="91" t="s">
        <v>656</v>
      </c>
      <c r="G183" s="12">
        <f t="shared" si="7"/>
        <v>1</v>
      </c>
      <c r="H183" s="79">
        <f t="shared" si="8"/>
        <v>12775.08</v>
      </c>
    </row>
    <row r="184" spans="1:8" x14ac:dyDescent="0.2">
      <c r="A184" s="20" t="s">
        <v>954</v>
      </c>
      <c r="B184" s="15" t="s">
        <v>954</v>
      </c>
      <c r="C184" s="15" t="s">
        <v>1121</v>
      </c>
      <c r="D184" s="14">
        <v>43124</v>
      </c>
      <c r="E184" s="13">
        <v>8675.7000000000007</v>
      </c>
      <c r="F184" s="91" t="s">
        <v>656</v>
      </c>
      <c r="G184" s="12">
        <f t="shared" si="7"/>
        <v>1</v>
      </c>
      <c r="H184" s="79">
        <f t="shared" si="8"/>
        <v>8675.7000000000007</v>
      </c>
    </row>
    <row r="185" spans="1:8" x14ac:dyDescent="0.2">
      <c r="A185" s="20" t="s">
        <v>953</v>
      </c>
      <c r="B185" s="15" t="s">
        <v>953</v>
      </c>
      <c r="C185" s="15" t="s">
        <v>1121</v>
      </c>
      <c r="D185" s="14">
        <v>43124</v>
      </c>
      <c r="E185" s="13">
        <v>73580.100000000006</v>
      </c>
      <c r="F185" s="91" t="s">
        <v>656</v>
      </c>
      <c r="G185" s="12">
        <f t="shared" si="7"/>
        <v>1</v>
      </c>
      <c r="H185" s="79">
        <f t="shared" si="8"/>
        <v>73580.100000000006</v>
      </c>
    </row>
    <row r="186" spans="1:8" x14ac:dyDescent="0.2">
      <c r="A186" s="20" t="s">
        <v>952</v>
      </c>
      <c r="B186" s="15" t="s">
        <v>952</v>
      </c>
      <c r="C186" s="15" t="s">
        <v>1121</v>
      </c>
      <c r="D186" s="14">
        <v>43124</v>
      </c>
      <c r="E186" s="13">
        <v>12294.81</v>
      </c>
      <c r="F186" s="91" t="s">
        <v>656</v>
      </c>
      <c r="G186" s="12">
        <f t="shared" si="7"/>
        <v>1</v>
      </c>
      <c r="H186" s="79">
        <f t="shared" si="8"/>
        <v>12294.81</v>
      </c>
    </row>
    <row r="187" spans="1:8" x14ac:dyDescent="0.2">
      <c r="A187" s="20" t="s">
        <v>951</v>
      </c>
      <c r="B187" s="15" t="s">
        <v>951</v>
      </c>
      <c r="C187" s="15" t="s">
        <v>1121</v>
      </c>
      <c r="D187" s="14">
        <v>43124</v>
      </c>
      <c r="E187" s="13">
        <v>14196.93</v>
      </c>
      <c r="F187" s="91" t="s">
        <v>656</v>
      </c>
      <c r="G187" s="12">
        <f t="shared" si="7"/>
        <v>1</v>
      </c>
      <c r="H187" s="79">
        <f t="shared" si="8"/>
        <v>14196.93</v>
      </c>
    </row>
    <row r="188" spans="1:8" x14ac:dyDescent="0.2">
      <c r="A188" s="20" t="s">
        <v>950</v>
      </c>
      <c r="B188" s="15" t="s">
        <v>950</v>
      </c>
      <c r="C188" s="15" t="s">
        <v>1121</v>
      </c>
      <c r="D188" s="14">
        <v>43124</v>
      </c>
      <c r="E188" s="13">
        <v>26317.5</v>
      </c>
      <c r="F188" s="91" t="s">
        <v>656</v>
      </c>
      <c r="G188" s="12">
        <f t="shared" si="7"/>
        <v>1</v>
      </c>
      <c r="H188" s="79">
        <f t="shared" si="8"/>
        <v>26317.5</v>
      </c>
    </row>
    <row r="189" spans="1:8" x14ac:dyDescent="0.2">
      <c r="A189" s="20" t="s">
        <v>949</v>
      </c>
      <c r="B189" s="15" t="s">
        <v>949</v>
      </c>
      <c r="C189" s="15" t="s">
        <v>1121</v>
      </c>
      <c r="D189" s="14">
        <v>43124</v>
      </c>
      <c r="E189" s="13">
        <v>1028.5</v>
      </c>
      <c r="F189" s="91" t="s">
        <v>656</v>
      </c>
      <c r="G189" s="12">
        <f t="shared" si="7"/>
        <v>1</v>
      </c>
      <c r="H189" s="79">
        <f t="shared" si="8"/>
        <v>1028.5</v>
      </c>
    </row>
    <row r="190" spans="1:8" x14ac:dyDescent="0.2">
      <c r="A190" s="20" t="s">
        <v>948</v>
      </c>
      <c r="B190" s="15" t="s">
        <v>948</v>
      </c>
      <c r="C190" s="15" t="s">
        <v>1121</v>
      </c>
      <c r="D190" s="14">
        <v>43124</v>
      </c>
      <c r="E190" s="13">
        <v>609.84</v>
      </c>
      <c r="F190" s="91" t="s">
        <v>656</v>
      </c>
      <c r="G190" s="12">
        <f t="shared" si="7"/>
        <v>1</v>
      </c>
      <c r="H190" s="79">
        <f t="shared" si="8"/>
        <v>609.84</v>
      </c>
    </row>
    <row r="191" spans="1:8" x14ac:dyDescent="0.2">
      <c r="A191" s="20" t="s">
        <v>947</v>
      </c>
      <c r="B191" s="15" t="s">
        <v>947</v>
      </c>
      <c r="C191" s="15" t="s">
        <v>1121</v>
      </c>
      <c r="D191" s="14">
        <v>43124</v>
      </c>
      <c r="E191" s="13">
        <v>16719.78</v>
      </c>
      <c r="F191" s="91" t="s">
        <v>656</v>
      </c>
      <c r="G191" s="12">
        <f t="shared" si="7"/>
        <v>1</v>
      </c>
      <c r="H191" s="79">
        <f t="shared" si="8"/>
        <v>16719.78</v>
      </c>
    </row>
    <row r="192" spans="1:8" x14ac:dyDescent="0.2">
      <c r="A192" s="20" t="s">
        <v>946</v>
      </c>
      <c r="B192" s="15" t="s">
        <v>946</v>
      </c>
      <c r="C192" s="15" t="s">
        <v>1121</v>
      </c>
      <c r="D192" s="14">
        <v>43124</v>
      </c>
      <c r="E192" s="13">
        <v>398258.19</v>
      </c>
      <c r="F192" s="91" t="s">
        <v>656</v>
      </c>
      <c r="G192" s="12">
        <f t="shared" si="7"/>
        <v>1</v>
      </c>
      <c r="H192" s="79">
        <f t="shared" si="8"/>
        <v>398258.19</v>
      </c>
    </row>
    <row r="193" spans="1:8" x14ac:dyDescent="0.2">
      <c r="A193" s="20" t="s">
        <v>945</v>
      </c>
      <c r="B193" s="15" t="s">
        <v>945</v>
      </c>
      <c r="C193" s="15" t="s">
        <v>1121</v>
      </c>
      <c r="D193" s="14">
        <v>43124</v>
      </c>
      <c r="E193" s="13">
        <v>16117.2</v>
      </c>
      <c r="F193" s="91" t="s">
        <v>656</v>
      </c>
      <c r="G193" s="12">
        <f t="shared" si="7"/>
        <v>1</v>
      </c>
      <c r="H193" s="79">
        <f t="shared" si="8"/>
        <v>16117.2</v>
      </c>
    </row>
    <row r="194" spans="1:8" x14ac:dyDescent="0.2">
      <c r="A194" s="20" t="s">
        <v>944</v>
      </c>
      <c r="B194" s="15" t="s">
        <v>944</v>
      </c>
      <c r="C194" s="15" t="s">
        <v>1121</v>
      </c>
      <c r="D194" s="14">
        <v>43124</v>
      </c>
      <c r="E194" s="13">
        <v>119790</v>
      </c>
      <c r="F194" s="91" t="s">
        <v>656</v>
      </c>
      <c r="G194" s="12">
        <f t="shared" si="7"/>
        <v>1</v>
      </c>
      <c r="H194" s="79">
        <f t="shared" si="8"/>
        <v>119790</v>
      </c>
    </row>
    <row r="195" spans="1:8" x14ac:dyDescent="0.2">
      <c r="A195" s="20" t="s">
        <v>943</v>
      </c>
      <c r="B195" s="15" t="s">
        <v>943</v>
      </c>
      <c r="C195" s="15" t="s">
        <v>1121</v>
      </c>
      <c r="D195" s="14">
        <v>43125</v>
      </c>
      <c r="E195" s="13">
        <v>43664.06</v>
      </c>
      <c r="F195" s="91" t="s">
        <v>656</v>
      </c>
      <c r="G195" s="12">
        <f t="shared" si="7"/>
        <v>1</v>
      </c>
      <c r="H195" s="79">
        <f t="shared" si="8"/>
        <v>43664.06</v>
      </c>
    </row>
    <row r="196" spans="1:8" x14ac:dyDescent="0.2">
      <c r="A196" s="20" t="s">
        <v>942</v>
      </c>
      <c r="B196" s="15" t="s">
        <v>942</v>
      </c>
      <c r="C196" s="15" t="s">
        <v>1121</v>
      </c>
      <c r="D196" s="14">
        <v>43125</v>
      </c>
      <c r="E196" s="13">
        <v>6555.72</v>
      </c>
      <c r="F196" s="91" t="s">
        <v>656</v>
      </c>
      <c r="G196" s="12">
        <f t="shared" si="7"/>
        <v>1</v>
      </c>
      <c r="H196" s="79">
        <f t="shared" si="8"/>
        <v>6555.72</v>
      </c>
    </row>
    <row r="197" spans="1:8" x14ac:dyDescent="0.2">
      <c r="A197" s="20" t="s">
        <v>941</v>
      </c>
      <c r="B197" s="15" t="s">
        <v>941</v>
      </c>
      <c r="C197" s="15" t="s">
        <v>1121</v>
      </c>
      <c r="D197" s="14">
        <v>43125</v>
      </c>
      <c r="E197" s="13">
        <v>68970</v>
      </c>
      <c r="F197" s="91" t="s">
        <v>656</v>
      </c>
      <c r="G197" s="12">
        <f t="shared" si="7"/>
        <v>1</v>
      </c>
      <c r="H197" s="79">
        <f t="shared" si="8"/>
        <v>68970</v>
      </c>
    </row>
    <row r="198" spans="1:8" x14ac:dyDescent="0.2">
      <c r="A198" s="20" t="s">
        <v>940</v>
      </c>
      <c r="B198" s="15" t="s">
        <v>940</v>
      </c>
      <c r="C198" s="15" t="s">
        <v>1121</v>
      </c>
      <c r="D198" s="14">
        <v>43125</v>
      </c>
      <c r="E198" s="13">
        <v>34913.339999999997</v>
      </c>
      <c r="F198" s="91" t="s">
        <v>656</v>
      </c>
      <c r="G198" s="12">
        <f t="shared" si="7"/>
        <v>1</v>
      </c>
      <c r="H198" s="79">
        <f t="shared" si="8"/>
        <v>34913.339999999997</v>
      </c>
    </row>
    <row r="199" spans="1:8" x14ac:dyDescent="0.2">
      <c r="A199" s="20" t="s">
        <v>939</v>
      </c>
      <c r="B199" s="15" t="s">
        <v>939</v>
      </c>
      <c r="C199" s="15" t="s">
        <v>1121</v>
      </c>
      <c r="D199" s="14">
        <v>43125</v>
      </c>
      <c r="E199" s="13">
        <v>4524.1899999999996</v>
      </c>
      <c r="F199" s="91" t="s">
        <v>656</v>
      </c>
      <c r="G199" s="12">
        <f t="shared" ref="G199:G262" si="9">MONTH(D199)</f>
        <v>1</v>
      </c>
      <c r="H199" s="79">
        <f t="shared" si="8"/>
        <v>4524.1899999999996</v>
      </c>
    </row>
    <row r="200" spans="1:8" x14ac:dyDescent="0.2">
      <c r="A200" s="20" t="s">
        <v>938</v>
      </c>
      <c r="B200" s="15" t="s">
        <v>938</v>
      </c>
      <c r="C200" s="15" t="s">
        <v>1121</v>
      </c>
      <c r="D200" s="14">
        <v>43125</v>
      </c>
      <c r="E200" s="13">
        <v>14962.86</v>
      </c>
      <c r="F200" s="91" t="s">
        <v>656</v>
      </c>
      <c r="G200" s="12">
        <f t="shared" si="9"/>
        <v>1</v>
      </c>
      <c r="H200" s="79">
        <f t="shared" si="8"/>
        <v>14962.86</v>
      </c>
    </row>
    <row r="201" spans="1:8" x14ac:dyDescent="0.2">
      <c r="A201" s="20" t="s">
        <v>937</v>
      </c>
      <c r="B201" s="15" t="s">
        <v>937</v>
      </c>
      <c r="C201" s="15" t="s">
        <v>1121</v>
      </c>
      <c r="D201" s="14">
        <v>43125</v>
      </c>
      <c r="E201" s="13">
        <v>48279</v>
      </c>
      <c r="F201" s="91" t="s">
        <v>656</v>
      </c>
      <c r="G201" s="12">
        <f t="shared" si="9"/>
        <v>1</v>
      </c>
      <c r="H201" s="79">
        <f t="shared" si="8"/>
        <v>48279</v>
      </c>
    </row>
    <row r="202" spans="1:8" x14ac:dyDescent="0.2">
      <c r="A202" s="20" t="s">
        <v>936</v>
      </c>
      <c r="B202" s="15" t="s">
        <v>936</v>
      </c>
      <c r="C202" s="15" t="s">
        <v>1121</v>
      </c>
      <c r="D202" s="14">
        <v>43125</v>
      </c>
      <c r="E202" s="13">
        <v>21668.68</v>
      </c>
      <c r="F202" s="91" t="s">
        <v>656</v>
      </c>
      <c r="G202" s="12">
        <f t="shared" si="9"/>
        <v>1</v>
      </c>
      <c r="H202" s="79">
        <f t="shared" si="8"/>
        <v>21668.68</v>
      </c>
    </row>
    <row r="203" spans="1:8" x14ac:dyDescent="0.2">
      <c r="A203" s="20" t="s">
        <v>935</v>
      </c>
      <c r="B203" s="15" t="s">
        <v>935</v>
      </c>
      <c r="C203" s="15" t="s">
        <v>1121</v>
      </c>
      <c r="D203" s="14">
        <v>43125</v>
      </c>
      <c r="E203" s="13">
        <v>21009.4</v>
      </c>
      <c r="F203" s="91" t="s">
        <v>656</v>
      </c>
      <c r="G203" s="12">
        <f t="shared" si="9"/>
        <v>1</v>
      </c>
      <c r="H203" s="79">
        <f t="shared" si="8"/>
        <v>21009.4</v>
      </c>
    </row>
    <row r="204" spans="1:8" x14ac:dyDescent="0.2">
      <c r="A204" s="20" t="s">
        <v>934</v>
      </c>
      <c r="B204" s="15" t="s">
        <v>934</v>
      </c>
      <c r="C204" s="15" t="s">
        <v>1121</v>
      </c>
      <c r="D204" s="14">
        <v>43125</v>
      </c>
      <c r="E204" s="13">
        <v>28304.799999999999</v>
      </c>
      <c r="F204" s="91" t="s">
        <v>656</v>
      </c>
      <c r="G204" s="12">
        <f t="shared" si="9"/>
        <v>1</v>
      </c>
      <c r="H204" s="79">
        <f t="shared" si="8"/>
        <v>28304.799999999999</v>
      </c>
    </row>
    <row r="205" spans="1:8" x14ac:dyDescent="0.2">
      <c r="A205" s="20" t="s">
        <v>933</v>
      </c>
      <c r="B205" s="15" t="s">
        <v>933</v>
      </c>
      <c r="C205" s="15" t="s">
        <v>1121</v>
      </c>
      <c r="D205" s="14">
        <v>43125</v>
      </c>
      <c r="E205" s="13">
        <v>9263.76</v>
      </c>
      <c r="F205" s="91" t="s">
        <v>656</v>
      </c>
      <c r="G205" s="12">
        <f t="shared" si="9"/>
        <v>1</v>
      </c>
      <c r="H205" s="79">
        <f t="shared" ref="H205:H233" si="10">E205</f>
        <v>9263.76</v>
      </c>
    </row>
    <row r="206" spans="1:8" x14ac:dyDescent="0.2">
      <c r="A206" s="20" t="s">
        <v>932</v>
      </c>
      <c r="B206" s="15" t="s">
        <v>932</v>
      </c>
      <c r="C206" s="15" t="s">
        <v>1121</v>
      </c>
      <c r="D206" s="14">
        <v>43125</v>
      </c>
      <c r="E206" s="13">
        <v>6175.84</v>
      </c>
      <c r="F206" s="91" t="s">
        <v>656</v>
      </c>
      <c r="G206" s="12">
        <f t="shared" si="9"/>
        <v>1</v>
      </c>
      <c r="H206" s="79">
        <f t="shared" si="10"/>
        <v>6175.84</v>
      </c>
    </row>
    <row r="207" spans="1:8" x14ac:dyDescent="0.2">
      <c r="A207" s="20" t="s">
        <v>931</v>
      </c>
      <c r="B207" s="15" t="s">
        <v>931</v>
      </c>
      <c r="C207" s="15" t="s">
        <v>1121</v>
      </c>
      <c r="D207" s="14">
        <v>43125</v>
      </c>
      <c r="E207" s="13">
        <v>6150400.6200000001</v>
      </c>
      <c r="F207" s="91" t="s">
        <v>656</v>
      </c>
      <c r="G207" s="12">
        <f t="shared" si="9"/>
        <v>1</v>
      </c>
      <c r="H207" s="79">
        <f t="shared" si="10"/>
        <v>6150400.6200000001</v>
      </c>
    </row>
    <row r="208" spans="1:8" x14ac:dyDescent="0.2">
      <c r="A208" s="20" t="s">
        <v>930</v>
      </c>
      <c r="B208" s="15" t="s">
        <v>930</v>
      </c>
      <c r="C208" s="15" t="s">
        <v>1121</v>
      </c>
      <c r="D208" s="14">
        <v>43125</v>
      </c>
      <c r="E208" s="13">
        <v>12100</v>
      </c>
      <c r="F208" s="91" t="s">
        <v>656</v>
      </c>
      <c r="G208" s="12">
        <f t="shared" si="9"/>
        <v>1</v>
      </c>
      <c r="H208" s="79">
        <f t="shared" si="10"/>
        <v>12100</v>
      </c>
    </row>
    <row r="209" spans="1:8" x14ac:dyDescent="0.2">
      <c r="A209" s="20" t="s">
        <v>929</v>
      </c>
      <c r="B209" s="15" t="s">
        <v>929</v>
      </c>
      <c r="C209" s="15" t="s">
        <v>1121</v>
      </c>
      <c r="D209" s="14">
        <v>43125</v>
      </c>
      <c r="E209" s="13">
        <v>55131</v>
      </c>
      <c r="F209" s="91" t="s">
        <v>656</v>
      </c>
      <c r="G209" s="12">
        <f t="shared" si="9"/>
        <v>1</v>
      </c>
      <c r="H209" s="79">
        <f t="shared" si="10"/>
        <v>55131</v>
      </c>
    </row>
    <row r="210" spans="1:8" x14ac:dyDescent="0.2">
      <c r="A210" s="20" t="s">
        <v>928</v>
      </c>
      <c r="B210" s="15" t="s">
        <v>928</v>
      </c>
      <c r="C210" s="15" t="s">
        <v>1121</v>
      </c>
      <c r="D210" s="14">
        <v>43125</v>
      </c>
      <c r="E210" s="13">
        <v>46480.21</v>
      </c>
      <c r="F210" s="91" t="s">
        <v>656</v>
      </c>
      <c r="G210" s="12">
        <f t="shared" si="9"/>
        <v>1</v>
      </c>
      <c r="H210" s="79">
        <f t="shared" si="10"/>
        <v>46480.21</v>
      </c>
    </row>
    <row r="211" spans="1:8" x14ac:dyDescent="0.2">
      <c r="A211" s="20" t="s">
        <v>927</v>
      </c>
      <c r="B211" s="15" t="s">
        <v>927</v>
      </c>
      <c r="C211" s="15" t="s">
        <v>1121</v>
      </c>
      <c r="D211" s="14">
        <v>43126</v>
      </c>
      <c r="E211" s="13">
        <v>61167.88</v>
      </c>
      <c r="F211" s="91" t="s">
        <v>656</v>
      </c>
      <c r="G211" s="12">
        <f t="shared" si="9"/>
        <v>1</v>
      </c>
      <c r="H211" s="79">
        <f t="shared" si="10"/>
        <v>61167.88</v>
      </c>
    </row>
    <row r="212" spans="1:8" x14ac:dyDescent="0.2">
      <c r="A212" s="20" t="s">
        <v>926</v>
      </c>
      <c r="B212" s="15" t="s">
        <v>926</v>
      </c>
      <c r="C212" s="15" t="s">
        <v>1121</v>
      </c>
      <c r="D212" s="14">
        <v>43126</v>
      </c>
      <c r="E212" s="13">
        <v>17230.400000000001</v>
      </c>
      <c r="F212" s="91" t="s">
        <v>656</v>
      </c>
      <c r="G212" s="12">
        <f t="shared" si="9"/>
        <v>1</v>
      </c>
      <c r="H212" s="79">
        <f t="shared" si="10"/>
        <v>17230.400000000001</v>
      </c>
    </row>
    <row r="213" spans="1:8" x14ac:dyDescent="0.2">
      <c r="A213" s="20" t="s">
        <v>925</v>
      </c>
      <c r="B213" s="15" t="s">
        <v>925</v>
      </c>
      <c r="C213" s="15" t="s">
        <v>1121</v>
      </c>
      <c r="D213" s="14">
        <v>43127</v>
      </c>
      <c r="E213" s="13">
        <v>12351.68</v>
      </c>
      <c r="F213" s="91" t="s">
        <v>656</v>
      </c>
      <c r="G213" s="12">
        <f t="shared" si="9"/>
        <v>1</v>
      </c>
      <c r="H213" s="79">
        <f t="shared" si="10"/>
        <v>12351.68</v>
      </c>
    </row>
    <row r="214" spans="1:8" x14ac:dyDescent="0.2">
      <c r="A214" s="20" t="s">
        <v>924</v>
      </c>
      <c r="B214" s="15" t="s">
        <v>924</v>
      </c>
      <c r="C214" s="15" t="s">
        <v>1121</v>
      </c>
      <c r="D214" s="14">
        <v>43127</v>
      </c>
      <c r="E214" s="13">
        <v>3087.92</v>
      </c>
      <c r="F214" s="91" t="s">
        <v>656</v>
      </c>
      <c r="G214" s="12">
        <f t="shared" si="9"/>
        <v>1</v>
      </c>
      <c r="H214" s="79">
        <f t="shared" si="10"/>
        <v>3087.92</v>
      </c>
    </row>
    <row r="215" spans="1:8" x14ac:dyDescent="0.2">
      <c r="A215" s="20" t="s">
        <v>923</v>
      </c>
      <c r="B215" s="15" t="s">
        <v>923</v>
      </c>
      <c r="C215" s="15" t="s">
        <v>1121</v>
      </c>
      <c r="D215" s="14">
        <v>43127</v>
      </c>
      <c r="E215" s="13">
        <v>49715.72</v>
      </c>
      <c r="F215" s="91" t="s">
        <v>656</v>
      </c>
      <c r="G215" s="12">
        <f t="shared" si="9"/>
        <v>1</v>
      </c>
      <c r="H215" s="79">
        <f t="shared" si="10"/>
        <v>49715.72</v>
      </c>
    </row>
    <row r="216" spans="1:8" x14ac:dyDescent="0.2">
      <c r="A216" s="20" t="s">
        <v>922</v>
      </c>
      <c r="B216" s="15" t="s">
        <v>922</v>
      </c>
      <c r="C216" s="15" t="s">
        <v>1121</v>
      </c>
      <c r="D216" s="14">
        <v>43128</v>
      </c>
      <c r="E216" s="13">
        <v>38703.449999999997</v>
      </c>
      <c r="F216" s="91" t="s">
        <v>656</v>
      </c>
      <c r="G216" s="12">
        <f t="shared" si="9"/>
        <v>1</v>
      </c>
      <c r="H216" s="79">
        <f t="shared" si="10"/>
        <v>38703.449999999997</v>
      </c>
    </row>
    <row r="217" spans="1:8" x14ac:dyDescent="0.2">
      <c r="A217" s="20" t="s">
        <v>647</v>
      </c>
      <c r="B217" s="15" t="s">
        <v>647</v>
      </c>
      <c r="C217" s="15" t="s">
        <v>1121</v>
      </c>
      <c r="D217" s="14">
        <v>43128</v>
      </c>
      <c r="E217" s="13">
        <v>38908.800000000003</v>
      </c>
      <c r="F217" s="91" t="s">
        <v>656</v>
      </c>
      <c r="G217" s="12">
        <f t="shared" si="9"/>
        <v>1</v>
      </c>
      <c r="H217" s="79">
        <f t="shared" si="10"/>
        <v>38908.800000000003</v>
      </c>
    </row>
    <row r="218" spans="1:8" x14ac:dyDescent="0.2">
      <c r="A218" s="20" t="s">
        <v>921</v>
      </c>
      <c r="B218" s="15" t="s">
        <v>921</v>
      </c>
      <c r="C218" s="15" t="s">
        <v>1121</v>
      </c>
      <c r="D218" s="14">
        <v>43128</v>
      </c>
      <c r="E218" s="13">
        <v>72562.13</v>
      </c>
      <c r="F218" s="91" t="s">
        <v>656</v>
      </c>
      <c r="G218" s="12">
        <f t="shared" si="9"/>
        <v>1</v>
      </c>
      <c r="H218" s="79">
        <f t="shared" si="10"/>
        <v>72562.13</v>
      </c>
    </row>
    <row r="219" spans="1:8" x14ac:dyDescent="0.2">
      <c r="A219" s="20" t="s">
        <v>920</v>
      </c>
      <c r="B219" s="15" t="s">
        <v>920</v>
      </c>
      <c r="C219" s="15" t="s">
        <v>1121</v>
      </c>
      <c r="D219" s="14">
        <v>43128</v>
      </c>
      <c r="E219" s="13">
        <v>52617.68</v>
      </c>
      <c r="F219" s="91" t="s">
        <v>656</v>
      </c>
      <c r="G219" s="12">
        <f t="shared" si="9"/>
        <v>1</v>
      </c>
      <c r="H219" s="79">
        <f t="shared" si="10"/>
        <v>52617.68</v>
      </c>
    </row>
    <row r="220" spans="1:8" x14ac:dyDescent="0.2">
      <c r="A220" s="20" t="s">
        <v>919</v>
      </c>
      <c r="B220" s="15" t="s">
        <v>919</v>
      </c>
      <c r="C220" s="15" t="s">
        <v>1121</v>
      </c>
      <c r="D220" s="14">
        <v>43128</v>
      </c>
      <c r="E220" s="13">
        <v>80183.179999999993</v>
      </c>
      <c r="F220" s="91" t="s">
        <v>656</v>
      </c>
      <c r="G220" s="12">
        <f t="shared" si="9"/>
        <v>1</v>
      </c>
      <c r="H220" s="79">
        <f t="shared" si="10"/>
        <v>80183.179999999993</v>
      </c>
    </row>
    <row r="221" spans="1:8" x14ac:dyDescent="0.2">
      <c r="A221" s="20" t="s">
        <v>918</v>
      </c>
      <c r="B221" s="15" t="s">
        <v>918</v>
      </c>
      <c r="C221" s="15" t="s">
        <v>1121</v>
      </c>
      <c r="D221" s="14">
        <v>43128</v>
      </c>
      <c r="E221" s="13">
        <v>94101.7</v>
      </c>
      <c r="F221" s="91" t="s">
        <v>656</v>
      </c>
      <c r="G221" s="12">
        <f t="shared" si="9"/>
        <v>1</v>
      </c>
      <c r="H221" s="79">
        <f t="shared" si="10"/>
        <v>94101.7</v>
      </c>
    </row>
    <row r="222" spans="1:8" x14ac:dyDescent="0.2">
      <c r="A222" s="20" t="s">
        <v>917</v>
      </c>
      <c r="B222" s="15" t="s">
        <v>917</v>
      </c>
      <c r="C222" s="15" t="s">
        <v>1121</v>
      </c>
      <c r="D222" s="14">
        <v>43128</v>
      </c>
      <c r="E222" s="13">
        <v>155727</v>
      </c>
      <c r="F222" s="91" t="s">
        <v>656</v>
      </c>
      <c r="G222" s="12">
        <f t="shared" si="9"/>
        <v>1</v>
      </c>
      <c r="H222" s="79">
        <f t="shared" si="10"/>
        <v>155727</v>
      </c>
    </row>
    <row r="223" spans="1:8" x14ac:dyDescent="0.2">
      <c r="A223" s="20" t="s">
        <v>916</v>
      </c>
      <c r="B223" s="15" t="s">
        <v>916</v>
      </c>
      <c r="C223" s="15" t="s">
        <v>1121</v>
      </c>
      <c r="D223" s="14">
        <v>43128</v>
      </c>
      <c r="E223" s="13">
        <v>9438</v>
      </c>
      <c r="F223" s="91" t="s">
        <v>656</v>
      </c>
      <c r="G223" s="12">
        <f t="shared" si="9"/>
        <v>1</v>
      </c>
      <c r="H223" s="79">
        <f t="shared" si="10"/>
        <v>9438</v>
      </c>
    </row>
    <row r="224" spans="1:8" x14ac:dyDescent="0.2">
      <c r="A224" s="20" t="s">
        <v>915</v>
      </c>
      <c r="B224" s="15" t="s">
        <v>915</v>
      </c>
      <c r="C224" s="15" t="s">
        <v>1121</v>
      </c>
      <c r="D224" s="14">
        <v>43128</v>
      </c>
      <c r="E224" s="13">
        <v>109564.29</v>
      </c>
      <c r="F224" s="91" t="s">
        <v>656</v>
      </c>
      <c r="G224" s="12">
        <f t="shared" si="9"/>
        <v>1</v>
      </c>
      <c r="H224" s="79">
        <f t="shared" si="10"/>
        <v>109564.29</v>
      </c>
    </row>
    <row r="225" spans="1:10" x14ac:dyDescent="0.2">
      <c r="A225" s="20" t="s">
        <v>914</v>
      </c>
      <c r="B225" s="15" t="s">
        <v>914</v>
      </c>
      <c r="C225" s="15" t="s">
        <v>1121</v>
      </c>
      <c r="D225" s="14">
        <v>43128</v>
      </c>
      <c r="E225" s="13">
        <v>12577.95</v>
      </c>
      <c r="F225" s="91" t="s">
        <v>656</v>
      </c>
      <c r="G225" s="12">
        <f t="shared" si="9"/>
        <v>1</v>
      </c>
      <c r="H225" s="79">
        <f t="shared" si="10"/>
        <v>12577.95</v>
      </c>
    </row>
    <row r="226" spans="1:10" x14ac:dyDescent="0.2">
      <c r="A226" s="20" t="s">
        <v>913</v>
      </c>
      <c r="B226" s="15" t="s">
        <v>913</v>
      </c>
      <c r="C226" s="15" t="s">
        <v>1121</v>
      </c>
      <c r="D226" s="14">
        <v>43128</v>
      </c>
      <c r="E226" s="13">
        <v>4524.1899999999996</v>
      </c>
      <c r="F226" s="91" t="s">
        <v>656</v>
      </c>
      <c r="G226" s="12">
        <f t="shared" si="9"/>
        <v>1</v>
      </c>
      <c r="H226" s="79">
        <f t="shared" si="10"/>
        <v>4524.1899999999996</v>
      </c>
    </row>
    <row r="227" spans="1:10" x14ac:dyDescent="0.2">
      <c r="A227" s="20" t="s">
        <v>912</v>
      </c>
      <c r="B227" s="15" t="s">
        <v>912</v>
      </c>
      <c r="C227" s="15" t="s">
        <v>1121</v>
      </c>
      <c r="D227" s="14">
        <v>43128</v>
      </c>
      <c r="E227" s="13">
        <v>4987.62</v>
      </c>
      <c r="F227" s="91" t="s">
        <v>656</v>
      </c>
      <c r="G227" s="12">
        <f t="shared" si="9"/>
        <v>1</v>
      </c>
      <c r="H227" s="79">
        <f t="shared" si="10"/>
        <v>4987.62</v>
      </c>
    </row>
    <row r="228" spans="1:10" x14ac:dyDescent="0.2">
      <c r="A228" s="20" t="s">
        <v>911</v>
      </c>
      <c r="B228" s="15" t="s">
        <v>911</v>
      </c>
      <c r="C228" s="15" t="s">
        <v>1121</v>
      </c>
      <c r="D228" s="14">
        <v>43128</v>
      </c>
      <c r="E228" s="13">
        <v>773.19</v>
      </c>
      <c r="F228" s="91" t="s">
        <v>656</v>
      </c>
      <c r="G228" s="12">
        <f t="shared" si="9"/>
        <v>1</v>
      </c>
      <c r="H228" s="79">
        <f t="shared" si="10"/>
        <v>773.19</v>
      </c>
    </row>
    <row r="229" spans="1:10" x14ac:dyDescent="0.2">
      <c r="A229" s="20" t="s">
        <v>646</v>
      </c>
      <c r="B229" s="15" t="s">
        <v>646</v>
      </c>
      <c r="C229" s="15" t="s">
        <v>1121</v>
      </c>
      <c r="D229" s="14">
        <v>43128</v>
      </c>
      <c r="E229" s="13">
        <v>91976.08</v>
      </c>
      <c r="F229" s="91" t="s">
        <v>656</v>
      </c>
      <c r="G229" s="12">
        <f t="shared" si="9"/>
        <v>1</v>
      </c>
      <c r="H229" s="79">
        <f t="shared" si="10"/>
        <v>91976.08</v>
      </c>
    </row>
    <row r="230" spans="1:10" x14ac:dyDescent="0.2">
      <c r="A230" s="20" t="s">
        <v>645</v>
      </c>
      <c r="B230" s="15" t="s">
        <v>645</v>
      </c>
      <c r="C230" s="15" t="s">
        <v>1121</v>
      </c>
      <c r="D230" s="14">
        <v>43128</v>
      </c>
      <c r="E230" s="13">
        <v>3101703.28</v>
      </c>
      <c r="F230" s="91" t="s">
        <v>656</v>
      </c>
      <c r="G230" s="12">
        <f t="shared" si="9"/>
        <v>1</v>
      </c>
      <c r="H230" s="79">
        <f t="shared" si="10"/>
        <v>3101703.28</v>
      </c>
    </row>
    <row r="231" spans="1:10" x14ac:dyDescent="0.2">
      <c r="A231" s="20" t="s">
        <v>910</v>
      </c>
      <c r="B231" s="15" t="s">
        <v>910</v>
      </c>
      <c r="C231" s="15" t="s">
        <v>1121</v>
      </c>
      <c r="D231" s="14">
        <v>43128</v>
      </c>
      <c r="E231" s="13">
        <v>14022.69</v>
      </c>
      <c r="F231" s="91" t="s">
        <v>656</v>
      </c>
      <c r="G231" s="12">
        <f t="shared" si="9"/>
        <v>1</v>
      </c>
      <c r="H231" s="79">
        <f t="shared" si="10"/>
        <v>14022.69</v>
      </c>
    </row>
    <row r="232" spans="1:10" x14ac:dyDescent="0.2">
      <c r="A232" s="20" t="s">
        <v>909</v>
      </c>
      <c r="B232" s="15" t="s">
        <v>909</v>
      </c>
      <c r="C232" s="15" t="s">
        <v>1121</v>
      </c>
      <c r="D232" s="14">
        <v>43128</v>
      </c>
      <c r="E232" s="13">
        <v>9146880.6899999995</v>
      </c>
      <c r="F232" s="91" t="s">
        <v>656</v>
      </c>
      <c r="G232" s="12">
        <f t="shared" si="9"/>
        <v>1</v>
      </c>
      <c r="H232" s="79">
        <f t="shared" si="10"/>
        <v>9146880.6899999995</v>
      </c>
    </row>
    <row r="233" spans="1:10" x14ac:dyDescent="0.2">
      <c r="A233" s="20" t="s">
        <v>908</v>
      </c>
      <c r="B233" s="15" t="s">
        <v>908</v>
      </c>
      <c r="C233" s="15" t="s">
        <v>1121</v>
      </c>
      <c r="D233" s="14">
        <v>43128</v>
      </c>
      <c r="E233" s="13">
        <v>15790.5</v>
      </c>
      <c r="F233" s="91" t="s">
        <v>656</v>
      </c>
      <c r="G233" s="12">
        <f t="shared" si="9"/>
        <v>1</v>
      </c>
      <c r="H233" s="79">
        <f t="shared" si="10"/>
        <v>15790.5</v>
      </c>
    </row>
    <row r="234" spans="1:10" x14ac:dyDescent="0.2">
      <c r="A234" s="20" t="s">
        <v>647</v>
      </c>
      <c r="B234" s="15" t="s">
        <v>647</v>
      </c>
      <c r="C234" s="15" t="s">
        <v>1121</v>
      </c>
      <c r="D234" s="14">
        <v>43128</v>
      </c>
      <c r="E234" s="13">
        <v>1441.0666666666668</v>
      </c>
      <c r="F234" s="92" t="s">
        <v>597</v>
      </c>
      <c r="G234" s="12">
        <f t="shared" si="9"/>
        <v>1</v>
      </c>
      <c r="H234" s="79">
        <f t="shared" ref="H234:H236" si="11">E234*$H$3</f>
        <v>36458.986666666671</v>
      </c>
    </row>
    <row r="235" spans="1:10" x14ac:dyDescent="0.2">
      <c r="A235" s="20" t="s">
        <v>646</v>
      </c>
      <c r="B235" s="15" t="s">
        <v>646</v>
      </c>
      <c r="C235" s="15" t="s">
        <v>1121</v>
      </c>
      <c r="D235" s="14">
        <v>43128</v>
      </c>
      <c r="E235" s="13">
        <v>3406.5214814814817</v>
      </c>
      <c r="F235" s="92" t="s">
        <v>597</v>
      </c>
      <c r="G235" s="12">
        <f t="shared" si="9"/>
        <v>1</v>
      </c>
      <c r="H235" s="79">
        <f t="shared" si="11"/>
        <v>86184.993481481491</v>
      </c>
    </row>
    <row r="236" spans="1:10" x14ac:dyDescent="0.2">
      <c r="A236" s="20" t="s">
        <v>645</v>
      </c>
      <c r="B236" s="15" t="s">
        <v>645</v>
      </c>
      <c r="C236" s="15" t="s">
        <v>1121</v>
      </c>
      <c r="D236" s="14">
        <v>43128</v>
      </c>
      <c r="E236" s="13">
        <v>3766.7881481481481</v>
      </c>
      <c r="F236" s="92" t="s">
        <v>597</v>
      </c>
      <c r="G236" s="12">
        <f t="shared" si="9"/>
        <v>1</v>
      </c>
      <c r="H236" s="79">
        <f t="shared" si="11"/>
        <v>95299.74014814815</v>
      </c>
      <c r="J236" s="79"/>
    </row>
    <row r="237" spans="1:10" x14ac:dyDescent="0.2">
      <c r="A237" s="20" t="s">
        <v>907</v>
      </c>
      <c r="B237" s="15" t="s">
        <v>907</v>
      </c>
      <c r="C237" s="15" t="s">
        <v>1121</v>
      </c>
      <c r="D237" s="14">
        <v>43129</v>
      </c>
      <c r="E237" s="13">
        <v>9948.6200000000008</v>
      </c>
      <c r="F237" s="91" t="s">
        <v>656</v>
      </c>
      <c r="G237" s="12">
        <f t="shared" si="9"/>
        <v>1</v>
      </c>
      <c r="H237" s="79">
        <f t="shared" ref="H237:H267" si="12">E237</f>
        <v>9948.6200000000008</v>
      </c>
    </row>
    <row r="238" spans="1:10" x14ac:dyDescent="0.2">
      <c r="A238" s="20" t="s">
        <v>906</v>
      </c>
      <c r="B238" s="15" t="s">
        <v>906</v>
      </c>
      <c r="C238" s="15" t="s">
        <v>1121</v>
      </c>
      <c r="D238" s="14">
        <v>43129</v>
      </c>
      <c r="E238" s="13">
        <v>29256.59</v>
      </c>
      <c r="F238" s="91" t="s">
        <v>656</v>
      </c>
      <c r="G238" s="12">
        <f t="shared" si="9"/>
        <v>1</v>
      </c>
      <c r="H238" s="79">
        <f t="shared" si="12"/>
        <v>29256.59</v>
      </c>
    </row>
    <row r="239" spans="1:10" x14ac:dyDescent="0.2">
      <c r="A239" s="20" t="s">
        <v>905</v>
      </c>
      <c r="B239" s="15" t="s">
        <v>905</v>
      </c>
      <c r="C239" s="15" t="s">
        <v>1121</v>
      </c>
      <c r="D239" s="14">
        <v>43129</v>
      </c>
      <c r="E239" s="13">
        <v>5181.22</v>
      </c>
      <c r="F239" s="91" t="s">
        <v>656</v>
      </c>
      <c r="G239" s="12">
        <f t="shared" si="9"/>
        <v>1</v>
      </c>
      <c r="H239" s="79">
        <f t="shared" si="12"/>
        <v>5181.22</v>
      </c>
    </row>
    <row r="240" spans="1:10" x14ac:dyDescent="0.2">
      <c r="A240" s="20" t="s">
        <v>904</v>
      </c>
      <c r="B240" s="15" t="s">
        <v>904</v>
      </c>
      <c r="C240" s="15" t="s">
        <v>1121</v>
      </c>
      <c r="D240" s="14">
        <v>43129</v>
      </c>
      <c r="E240" s="13">
        <v>27273.4</v>
      </c>
      <c r="F240" s="91" t="s">
        <v>656</v>
      </c>
      <c r="G240" s="12">
        <f t="shared" si="9"/>
        <v>1</v>
      </c>
      <c r="H240" s="79">
        <f t="shared" si="12"/>
        <v>27273.4</v>
      </c>
    </row>
    <row r="241" spans="1:8" x14ac:dyDescent="0.2">
      <c r="A241" s="20" t="s">
        <v>903</v>
      </c>
      <c r="B241" s="15" t="s">
        <v>903</v>
      </c>
      <c r="C241" s="15" t="s">
        <v>1121</v>
      </c>
      <c r="D241" s="14">
        <v>43129</v>
      </c>
      <c r="E241" s="13">
        <v>22990</v>
      </c>
      <c r="F241" s="91" t="s">
        <v>656</v>
      </c>
      <c r="G241" s="12">
        <f t="shared" si="9"/>
        <v>1</v>
      </c>
      <c r="H241" s="79">
        <f t="shared" si="12"/>
        <v>22990</v>
      </c>
    </row>
    <row r="242" spans="1:8" x14ac:dyDescent="0.2">
      <c r="A242" s="20" t="s">
        <v>902</v>
      </c>
      <c r="B242" s="15" t="s">
        <v>902</v>
      </c>
      <c r="C242" s="15" t="s">
        <v>1121</v>
      </c>
      <c r="D242" s="14">
        <v>43129</v>
      </c>
      <c r="E242" s="13">
        <v>5357.88</v>
      </c>
      <c r="F242" s="91" t="s">
        <v>656</v>
      </c>
      <c r="G242" s="12">
        <f t="shared" si="9"/>
        <v>1</v>
      </c>
      <c r="H242" s="79">
        <f t="shared" si="12"/>
        <v>5357.88</v>
      </c>
    </row>
    <row r="243" spans="1:8" x14ac:dyDescent="0.2">
      <c r="A243" s="20" t="s">
        <v>901</v>
      </c>
      <c r="B243" s="15" t="s">
        <v>901</v>
      </c>
      <c r="C243" s="15" t="s">
        <v>1121</v>
      </c>
      <c r="D243" s="14">
        <v>43129</v>
      </c>
      <c r="E243" s="13">
        <v>14181.2</v>
      </c>
      <c r="F243" s="91" t="s">
        <v>656</v>
      </c>
      <c r="G243" s="12">
        <f t="shared" si="9"/>
        <v>1</v>
      </c>
      <c r="H243" s="79">
        <f t="shared" si="12"/>
        <v>14181.2</v>
      </c>
    </row>
    <row r="244" spans="1:8" x14ac:dyDescent="0.2">
      <c r="A244" s="20" t="s">
        <v>900</v>
      </c>
      <c r="B244" s="15" t="s">
        <v>900</v>
      </c>
      <c r="C244" s="15" t="s">
        <v>1121</v>
      </c>
      <c r="D244" s="14">
        <v>43129</v>
      </c>
      <c r="E244" s="13">
        <v>8201.3799999999992</v>
      </c>
      <c r="F244" s="91" t="s">
        <v>656</v>
      </c>
      <c r="G244" s="12">
        <f t="shared" si="9"/>
        <v>1</v>
      </c>
      <c r="H244" s="79">
        <f t="shared" si="12"/>
        <v>8201.3799999999992</v>
      </c>
    </row>
    <row r="245" spans="1:8" x14ac:dyDescent="0.2">
      <c r="A245" s="20" t="s">
        <v>644</v>
      </c>
      <c r="B245" s="15" t="s">
        <v>644</v>
      </c>
      <c r="C245" s="15" t="s">
        <v>1121</v>
      </c>
      <c r="D245" s="14">
        <v>43129</v>
      </c>
      <c r="E245" s="13">
        <v>11070.09</v>
      </c>
      <c r="F245" s="91" t="s">
        <v>656</v>
      </c>
      <c r="G245" s="12">
        <f t="shared" si="9"/>
        <v>1</v>
      </c>
      <c r="H245" s="79">
        <f t="shared" si="12"/>
        <v>11070.09</v>
      </c>
    </row>
    <row r="246" spans="1:8" x14ac:dyDescent="0.2">
      <c r="A246" s="20" t="s">
        <v>643</v>
      </c>
      <c r="B246" s="15" t="s">
        <v>643</v>
      </c>
      <c r="C246" s="15" t="s">
        <v>1121</v>
      </c>
      <c r="D246" s="14">
        <v>43129</v>
      </c>
      <c r="E246" s="13">
        <v>3155.94</v>
      </c>
      <c r="F246" s="91" t="s">
        <v>656</v>
      </c>
      <c r="G246" s="12">
        <f t="shared" si="9"/>
        <v>1</v>
      </c>
      <c r="H246" s="79">
        <f t="shared" si="12"/>
        <v>3155.94</v>
      </c>
    </row>
    <row r="247" spans="1:8" x14ac:dyDescent="0.2">
      <c r="A247" s="20" t="s">
        <v>642</v>
      </c>
      <c r="B247" s="15" t="s">
        <v>642</v>
      </c>
      <c r="C247" s="15" t="s">
        <v>1121</v>
      </c>
      <c r="D247" s="14">
        <v>43129</v>
      </c>
      <c r="E247" s="13">
        <v>3132.7</v>
      </c>
      <c r="F247" s="91" t="s">
        <v>656</v>
      </c>
      <c r="G247" s="12">
        <f t="shared" si="9"/>
        <v>1</v>
      </c>
      <c r="H247" s="79">
        <f t="shared" si="12"/>
        <v>3132.7</v>
      </c>
    </row>
    <row r="248" spans="1:8" x14ac:dyDescent="0.2">
      <c r="A248" s="20" t="s">
        <v>641</v>
      </c>
      <c r="B248" s="15" t="s">
        <v>641</v>
      </c>
      <c r="C248" s="15" t="s">
        <v>1121</v>
      </c>
      <c r="D248" s="14">
        <v>43129</v>
      </c>
      <c r="E248" s="13">
        <v>23522.53</v>
      </c>
      <c r="F248" s="91" t="s">
        <v>656</v>
      </c>
      <c r="G248" s="12">
        <f t="shared" si="9"/>
        <v>1</v>
      </c>
      <c r="H248" s="79">
        <f t="shared" si="12"/>
        <v>23522.53</v>
      </c>
    </row>
    <row r="249" spans="1:8" x14ac:dyDescent="0.2">
      <c r="A249" s="20" t="s">
        <v>640</v>
      </c>
      <c r="B249" s="15" t="s">
        <v>640</v>
      </c>
      <c r="C249" s="15" t="s">
        <v>1121</v>
      </c>
      <c r="D249" s="14">
        <v>43129</v>
      </c>
      <c r="E249" s="13">
        <v>7715.83</v>
      </c>
      <c r="F249" s="91" t="s">
        <v>656</v>
      </c>
      <c r="G249" s="12">
        <f t="shared" si="9"/>
        <v>1</v>
      </c>
      <c r="H249" s="79">
        <f t="shared" si="12"/>
        <v>7715.83</v>
      </c>
    </row>
    <row r="250" spans="1:8" x14ac:dyDescent="0.2">
      <c r="A250" s="20" t="s">
        <v>639</v>
      </c>
      <c r="B250" s="15" t="s">
        <v>639</v>
      </c>
      <c r="C250" s="15" t="s">
        <v>1121</v>
      </c>
      <c r="D250" s="14">
        <v>43129</v>
      </c>
      <c r="E250" s="13">
        <v>5373.2</v>
      </c>
      <c r="F250" s="91" t="s">
        <v>656</v>
      </c>
      <c r="G250" s="12">
        <f t="shared" si="9"/>
        <v>1</v>
      </c>
      <c r="H250" s="79">
        <f t="shared" si="12"/>
        <v>5373.2</v>
      </c>
    </row>
    <row r="251" spans="1:8" x14ac:dyDescent="0.2">
      <c r="A251" s="20" t="s">
        <v>638</v>
      </c>
      <c r="B251" s="15" t="s">
        <v>638</v>
      </c>
      <c r="C251" s="15" t="s">
        <v>1121</v>
      </c>
      <c r="D251" s="14">
        <v>43129</v>
      </c>
      <c r="E251" s="13">
        <v>3377.5</v>
      </c>
      <c r="F251" s="91" t="s">
        <v>656</v>
      </c>
      <c r="G251" s="12">
        <f t="shared" si="9"/>
        <v>1</v>
      </c>
      <c r="H251" s="79">
        <f t="shared" si="12"/>
        <v>3377.5</v>
      </c>
    </row>
    <row r="252" spans="1:8" x14ac:dyDescent="0.2">
      <c r="A252" s="20" t="s">
        <v>637</v>
      </c>
      <c r="B252" s="15" t="s">
        <v>637</v>
      </c>
      <c r="C252" s="15" t="s">
        <v>1121</v>
      </c>
      <c r="D252" s="14">
        <v>43129</v>
      </c>
      <c r="E252" s="13">
        <v>4814.96</v>
      </c>
      <c r="F252" s="91" t="s">
        <v>656</v>
      </c>
      <c r="G252" s="12">
        <f t="shared" si="9"/>
        <v>1</v>
      </c>
      <c r="H252" s="79">
        <f t="shared" si="12"/>
        <v>4814.96</v>
      </c>
    </row>
    <row r="253" spans="1:8" x14ac:dyDescent="0.2">
      <c r="A253" s="20" t="s">
        <v>636</v>
      </c>
      <c r="B253" s="15" t="s">
        <v>636</v>
      </c>
      <c r="C253" s="15" t="s">
        <v>1121</v>
      </c>
      <c r="D253" s="14">
        <v>43129</v>
      </c>
      <c r="E253" s="13">
        <v>5097.32</v>
      </c>
      <c r="F253" s="91" t="s">
        <v>656</v>
      </c>
      <c r="G253" s="12">
        <f t="shared" si="9"/>
        <v>1</v>
      </c>
      <c r="H253" s="79">
        <f t="shared" si="12"/>
        <v>5097.32</v>
      </c>
    </row>
    <row r="254" spans="1:8" x14ac:dyDescent="0.2">
      <c r="A254" s="20" t="s">
        <v>635</v>
      </c>
      <c r="B254" s="15" t="s">
        <v>635</v>
      </c>
      <c r="C254" s="15" t="s">
        <v>1121</v>
      </c>
      <c r="D254" s="14">
        <v>43129</v>
      </c>
      <c r="E254" s="13">
        <v>5988.17</v>
      </c>
      <c r="F254" s="91" t="s">
        <v>656</v>
      </c>
      <c r="G254" s="12">
        <f t="shared" si="9"/>
        <v>1</v>
      </c>
      <c r="H254" s="79">
        <f t="shared" si="12"/>
        <v>5988.17</v>
      </c>
    </row>
    <row r="255" spans="1:8" x14ac:dyDescent="0.2">
      <c r="A255" s="20" t="s">
        <v>634</v>
      </c>
      <c r="B255" s="15" t="s">
        <v>634</v>
      </c>
      <c r="C255" s="15" t="s">
        <v>1121</v>
      </c>
      <c r="D255" s="14">
        <v>43129</v>
      </c>
      <c r="E255" s="13">
        <v>5890.36</v>
      </c>
      <c r="F255" s="91" t="s">
        <v>656</v>
      </c>
      <c r="G255" s="12">
        <f t="shared" si="9"/>
        <v>1</v>
      </c>
      <c r="H255" s="79">
        <f t="shared" si="12"/>
        <v>5890.36</v>
      </c>
    </row>
    <row r="256" spans="1:8" x14ac:dyDescent="0.2">
      <c r="A256" s="20" t="s">
        <v>899</v>
      </c>
      <c r="B256" s="15" t="s">
        <v>899</v>
      </c>
      <c r="C256" s="15" t="s">
        <v>1121</v>
      </c>
      <c r="D256" s="14">
        <v>43129</v>
      </c>
      <c r="E256" s="13">
        <v>11874.94</v>
      </c>
      <c r="F256" s="91" t="s">
        <v>656</v>
      </c>
      <c r="G256" s="12">
        <f t="shared" si="9"/>
        <v>1</v>
      </c>
      <c r="H256" s="79">
        <f t="shared" si="12"/>
        <v>11874.94</v>
      </c>
    </row>
    <row r="257" spans="1:8" x14ac:dyDescent="0.2">
      <c r="A257" s="20" t="s">
        <v>898</v>
      </c>
      <c r="B257" s="15" t="s">
        <v>898</v>
      </c>
      <c r="C257" s="15" t="s">
        <v>1121</v>
      </c>
      <c r="D257" s="14">
        <v>43129</v>
      </c>
      <c r="E257" s="13">
        <v>18828.810000000001</v>
      </c>
      <c r="F257" s="91" t="s">
        <v>656</v>
      </c>
      <c r="G257" s="12">
        <f t="shared" si="9"/>
        <v>1</v>
      </c>
      <c r="H257" s="79">
        <f t="shared" si="12"/>
        <v>18828.810000000001</v>
      </c>
    </row>
    <row r="258" spans="1:8" x14ac:dyDescent="0.2">
      <c r="A258" s="20" t="s">
        <v>897</v>
      </c>
      <c r="B258" s="15" t="s">
        <v>897</v>
      </c>
      <c r="C258" s="15" t="s">
        <v>1121</v>
      </c>
      <c r="D258" s="14">
        <v>43129</v>
      </c>
      <c r="E258" s="13">
        <v>7054.3</v>
      </c>
      <c r="F258" s="91" t="s">
        <v>656</v>
      </c>
      <c r="G258" s="12">
        <f t="shared" si="9"/>
        <v>1</v>
      </c>
      <c r="H258" s="79">
        <f t="shared" si="12"/>
        <v>7054.3</v>
      </c>
    </row>
    <row r="259" spans="1:8" x14ac:dyDescent="0.2">
      <c r="A259" s="20" t="s">
        <v>896</v>
      </c>
      <c r="B259" s="15" t="s">
        <v>896</v>
      </c>
      <c r="C259" s="15" t="s">
        <v>1121</v>
      </c>
      <c r="D259" s="14">
        <v>43129</v>
      </c>
      <c r="E259" s="13">
        <v>70968.92</v>
      </c>
      <c r="F259" s="91" t="s">
        <v>656</v>
      </c>
      <c r="G259" s="12">
        <f t="shared" si="9"/>
        <v>1</v>
      </c>
      <c r="H259" s="79">
        <f t="shared" si="12"/>
        <v>70968.92</v>
      </c>
    </row>
    <row r="260" spans="1:8" x14ac:dyDescent="0.2">
      <c r="A260" s="20" t="s">
        <v>895</v>
      </c>
      <c r="B260" s="15" t="s">
        <v>895</v>
      </c>
      <c r="C260" s="15" t="s">
        <v>1121</v>
      </c>
      <c r="D260" s="14">
        <v>43129</v>
      </c>
      <c r="E260" s="13">
        <v>30493.21</v>
      </c>
      <c r="F260" s="91" t="s">
        <v>656</v>
      </c>
      <c r="G260" s="12">
        <f t="shared" si="9"/>
        <v>1</v>
      </c>
      <c r="H260" s="79">
        <f t="shared" si="12"/>
        <v>30493.21</v>
      </c>
    </row>
    <row r="261" spans="1:8" x14ac:dyDescent="0.2">
      <c r="A261" s="20" t="s">
        <v>633</v>
      </c>
      <c r="B261" s="15" t="s">
        <v>633</v>
      </c>
      <c r="C261" s="15" t="s">
        <v>1121</v>
      </c>
      <c r="D261" s="14">
        <v>43129</v>
      </c>
      <c r="E261" s="13">
        <v>85113</v>
      </c>
      <c r="F261" s="91" t="s">
        <v>656</v>
      </c>
      <c r="G261" s="12">
        <f t="shared" si="9"/>
        <v>1</v>
      </c>
      <c r="H261" s="79">
        <f t="shared" si="12"/>
        <v>85113</v>
      </c>
    </row>
    <row r="262" spans="1:8" x14ac:dyDescent="0.2">
      <c r="A262" s="20" t="s">
        <v>632</v>
      </c>
      <c r="B262" s="15" t="s">
        <v>632</v>
      </c>
      <c r="C262" s="15" t="s">
        <v>1121</v>
      </c>
      <c r="D262" s="14">
        <v>43129</v>
      </c>
      <c r="E262" s="13">
        <v>50841</v>
      </c>
      <c r="F262" s="91" t="s">
        <v>656</v>
      </c>
      <c r="G262" s="12">
        <f t="shared" si="9"/>
        <v>1</v>
      </c>
      <c r="H262" s="79">
        <f t="shared" si="12"/>
        <v>50841</v>
      </c>
    </row>
    <row r="263" spans="1:8" x14ac:dyDescent="0.2">
      <c r="A263" s="20" t="s">
        <v>631</v>
      </c>
      <c r="B263" s="15" t="s">
        <v>631</v>
      </c>
      <c r="C263" s="15" t="s">
        <v>1121</v>
      </c>
      <c r="D263" s="14">
        <v>43129</v>
      </c>
      <c r="E263" s="13">
        <v>403153.53</v>
      </c>
      <c r="F263" s="91" t="s">
        <v>656</v>
      </c>
      <c r="G263" s="12">
        <f t="shared" ref="G263:G326" si="13">MONTH(D263)</f>
        <v>1</v>
      </c>
      <c r="H263" s="79">
        <f t="shared" si="12"/>
        <v>403153.53</v>
      </c>
    </row>
    <row r="264" spans="1:8" x14ac:dyDescent="0.2">
      <c r="A264" s="20" t="s">
        <v>894</v>
      </c>
      <c r="B264" s="15" t="s">
        <v>894</v>
      </c>
      <c r="C264" s="15" t="s">
        <v>1121</v>
      </c>
      <c r="D264" s="14">
        <v>43129</v>
      </c>
      <c r="E264" s="13">
        <v>763828.38</v>
      </c>
      <c r="F264" s="91" t="s">
        <v>656</v>
      </c>
      <c r="G264" s="12">
        <f t="shared" si="13"/>
        <v>1</v>
      </c>
      <c r="H264" s="79">
        <f t="shared" si="12"/>
        <v>763828.38</v>
      </c>
    </row>
    <row r="265" spans="1:8" x14ac:dyDescent="0.2">
      <c r="A265" s="20" t="s">
        <v>893</v>
      </c>
      <c r="B265" s="15" t="s">
        <v>893</v>
      </c>
      <c r="C265" s="15" t="s">
        <v>1121</v>
      </c>
      <c r="D265" s="14">
        <v>43129</v>
      </c>
      <c r="E265" s="13">
        <v>18029</v>
      </c>
      <c r="F265" s="91" t="s">
        <v>656</v>
      </c>
      <c r="G265" s="12">
        <f t="shared" si="13"/>
        <v>1</v>
      </c>
      <c r="H265" s="79">
        <f t="shared" si="12"/>
        <v>18029</v>
      </c>
    </row>
    <row r="266" spans="1:8" x14ac:dyDescent="0.2">
      <c r="A266" s="20" t="s">
        <v>892</v>
      </c>
      <c r="B266" s="15" t="s">
        <v>892</v>
      </c>
      <c r="C266" s="15" t="s">
        <v>1121</v>
      </c>
      <c r="D266" s="14">
        <v>43129</v>
      </c>
      <c r="E266" s="13">
        <v>97272</v>
      </c>
      <c r="F266" s="91" t="s">
        <v>656</v>
      </c>
      <c r="G266" s="12">
        <f t="shared" si="13"/>
        <v>1</v>
      </c>
      <c r="H266" s="79">
        <f t="shared" si="12"/>
        <v>97272</v>
      </c>
    </row>
    <row r="267" spans="1:8" x14ac:dyDescent="0.2">
      <c r="A267" s="20" t="s">
        <v>891</v>
      </c>
      <c r="B267" s="15" t="s">
        <v>891</v>
      </c>
      <c r="C267" s="15" t="s">
        <v>1121</v>
      </c>
      <c r="D267" s="14">
        <v>43129</v>
      </c>
      <c r="E267" s="13">
        <v>1894323.56</v>
      </c>
      <c r="F267" s="91" t="s">
        <v>656</v>
      </c>
      <c r="G267" s="12">
        <f t="shared" si="13"/>
        <v>1</v>
      </c>
      <c r="H267" s="79">
        <f t="shared" si="12"/>
        <v>1894323.56</v>
      </c>
    </row>
    <row r="268" spans="1:8" x14ac:dyDescent="0.2">
      <c r="A268" s="20" t="s">
        <v>644</v>
      </c>
      <c r="B268" s="15" t="s">
        <v>644</v>
      </c>
      <c r="C268" s="15" t="s">
        <v>1121</v>
      </c>
      <c r="D268" s="14">
        <v>43129</v>
      </c>
      <c r="E268" s="13">
        <v>410.00333333333333</v>
      </c>
      <c r="F268" s="92" t="s">
        <v>597</v>
      </c>
      <c r="G268" s="12">
        <f t="shared" si="13"/>
        <v>1</v>
      </c>
      <c r="H268" s="79">
        <f t="shared" ref="H268:H281" si="14">E268*$H$3</f>
        <v>10373.084333333334</v>
      </c>
    </row>
    <row r="269" spans="1:8" x14ac:dyDescent="0.2">
      <c r="A269" s="20" t="s">
        <v>643</v>
      </c>
      <c r="B269" s="15" t="s">
        <v>643</v>
      </c>
      <c r="C269" s="15" t="s">
        <v>1121</v>
      </c>
      <c r="D269" s="14">
        <v>43129</v>
      </c>
      <c r="E269" s="13">
        <v>116.88666666666667</v>
      </c>
      <c r="F269" s="92" t="s">
        <v>597</v>
      </c>
      <c r="G269" s="12">
        <f t="shared" si="13"/>
        <v>1</v>
      </c>
      <c r="H269" s="79">
        <f t="shared" si="14"/>
        <v>2957.2326666666668</v>
      </c>
    </row>
    <row r="270" spans="1:8" x14ac:dyDescent="0.2">
      <c r="A270" s="20" t="s">
        <v>642</v>
      </c>
      <c r="B270" s="15" t="s">
        <v>642</v>
      </c>
      <c r="C270" s="15" t="s">
        <v>1121</v>
      </c>
      <c r="D270" s="14">
        <v>43129</v>
      </c>
      <c r="E270" s="13">
        <v>116.02592592592592</v>
      </c>
      <c r="F270" s="92" t="s">
        <v>597</v>
      </c>
      <c r="G270" s="12">
        <f t="shared" si="13"/>
        <v>1</v>
      </c>
      <c r="H270" s="79">
        <f t="shared" si="14"/>
        <v>2935.4559259259258</v>
      </c>
    </row>
    <row r="271" spans="1:8" x14ac:dyDescent="0.2">
      <c r="A271" s="20" t="s">
        <v>641</v>
      </c>
      <c r="B271" s="15" t="s">
        <v>641</v>
      </c>
      <c r="C271" s="15" t="s">
        <v>1121</v>
      </c>
      <c r="D271" s="14">
        <v>43129</v>
      </c>
      <c r="E271" s="13">
        <v>871.20481481481477</v>
      </c>
      <c r="F271" s="92" t="s">
        <v>597</v>
      </c>
      <c r="G271" s="12">
        <f t="shared" si="13"/>
        <v>1</v>
      </c>
      <c r="H271" s="79">
        <f t="shared" si="14"/>
        <v>22041.481814814815</v>
      </c>
    </row>
    <row r="272" spans="1:8" x14ac:dyDescent="0.2">
      <c r="A272" s="20" t="s">
        <v>640</v>
      </c>
      <c r="B272" s="15" t="s">
        <v>640</v>
      </c>
      <c r="C272" s="15" t="s">
        <v>1121</v>
      </c>
      <c r="D272" s="14">
        <v>43129</v>
      </c>
      <c r="E272" s="13">
        <v>285.77148148148149</v>
      </c>
      <c r="F272" s="92" t="s">
        <v>597</v>
      </c>
      <c r="G272" s="12">
        <f t="shared" si="13"/>
        <v>1</v>
      </c>
      <c r="H272" s="79">
        <f t="shared" si="14"/>
        <v>7230.018481481482</v>
      </c>
    </row>
    <row r="273" spans="1:8" x14ac:dyDescent="0.2">
      <c r="A273" s="20" t="s">
        <v>639</v>
      </c>
      <c r="B273" s="15" t="s">
        <v>639</v>
      </c>
      <c r="C273" s="15" t="s">
        <v>1121</v>
      </c>
      <c r="D273" s="14">
        <v>43129</v>
      </c>
      <c r="E273" s="13">
        <v>199.00740740740741</v>
      </c>
      <c r="F273" s="92" t="s">
        <v>597</v>
      </c>
      <c r="G273" s="12">
        <f t="shared" si="13"/>
        <v>1</v>
      </c>
      <c r="H273" s="79">
        <f t="shared" si="14"/>
        <v>5034.8874074074074</v>
      </c>
    </row>
    <row r="274" spans="1:8" x14ac:dyDescent="0.2">
      <c r="A274" s="20" t="s">
        <v>638</v>
      </c>
      <c r="B274" s="15" t="s">
        <v>638</v>
      </c>
      <c r="C274" s="15" t="s">
        <v>1121</v>
      </c>
      <c r="D274" s="14">
        <v>43129</v>
      </c>
      <c r="E274" s="13">
        <v>125.0925925925926</v>
      </c>
      <c r="F274" s="92" t="s">
        <v>597</v>
      </c>
      <c r="G274" s="12">
        <f t="shared" si="13"/>
        <v>1</v>
      </c>
      <c r="H274" s="79">
        <f t="shared" si="14"/>
        <v>3164.8425925925926</v>
      </c>
    </row>
    <row r="275" spans="1:8" x14ac:dyDescent="0.2">
      <c r="A275" s="20" t="s">
        <v>637</v>
      </c>
      <c r="B275" s="15" t="s">
        <v>637</v>
      </c>
      <c r="C275" s="15" t="s">
        <v>1121</v>
      </c>
      <c r="D275" s="14">
        <v>43129</v>
      </c>
      <c r="E275" s="13">
        <v>178.33185185185187</v>
      </c>
      <c r="F275" s="92" t="s">
        <v>597</v>
      </c>
      <c r="G275" s="12">
        <f t="shared" si="13"/>
        <v>1</v>
      </c>
      <c r="H275" s="79">
        <f t="shared" si="14"/>
        <v>4511.7958518518526</v>
      </c>
    </row>
    <row r="276" spans="1:8" x14ac:dyDescent="0.2">
      <c r="A276" s="20" t="s">
        <v>636</v>
      </c>
      <c r="B276" s="15" t="s">
        <v>636</v>
      </c>
      <c r="C276" s="15" t="s">
        <v>1121</v>
      </c>
      <c r="D276" s="14">
        <v>43129</v>
      </c>
      <c r="E276" s="13">
        <v>188.78962962962962</v>
      </c>
      <c r="F276" s="92" t="s">
        <v>597</v>
      </c>
      <c r="G276" s="12">
        <f t="shared" si="13"/>
        <v>1</v>
      </c>
      <c r="H276" s="79">
        <f t="shared" si="14"/>
        <v>4776.3776296296292</v>
      </c>
    </row>
    <row r="277" spans="1:8" x14ac:dyDescent="0.2">
      <c r="A277" s="20" t="s">
        <v>635</v>
      </c>
      <c r="B277" s="15" t="s">
        <v>635</v>
      </c>
      <c r="C277" s="15" t="s">
        <v>1121</v>
      </c>
      <c r="D277" s="14">
        <v>43129</v>
      </c>
      <c r="E277" s="13">
        <v>221.78407407407408</v>
      </c>
      <c r="F277" s="92" t="s">
        <v>597</v>
      </c>
      <c r="G277" s="12">
        <f t="shared" si="13"/>
        <v>1</v>
      </c>
      <c r="H277" s="79">
        <f t="shared" si="14"/>
        <v>5611.1370740740749</v>
      </c>
    </row>
    <row r="278" spans="1:8" x14ac:dyDescent="0.2">
      <c r="A278" s="20" t="s">
        <v>634</v>
      </c>
      <c r="B278" s="15" t="s">
        <v>634</v>
      </c>
      <c r="C278" s="15" t="s">
        <v>1121</v>
      </c>
      <c r="D278" s="14">
        <v>43129</v>
      </c>
      <c r="E278" s="13">
        <v>218.16148148148147</v>
      </c>
      <c r="F278" s="92" t="s">
        <v>597</v>
      </c>
      <c r="G278" s="12">
        <f t="shared" si="13"/>
        <v>1</v>
      </c>
      <c r="H278" s="79">
        <f t="shared" si="14"/>
        <v>5519.4854814814817</v>
      </c>
    </row>
    <row r="279" spans="1:8" x14ac:dyDescent="0.2">
      <c r="A279" s="20" t="s">
        <v>633</v>
      </c>
      <c r="B279" s="15" t="s">
        <v>633</v>
      </c>
      <c r="C279" s="15" t="s">
        <v>1121</v>
      </c>
      <c r="D279" s="14">
        <v>43129</v>
      </c>
      <c r="E279" s="13">
        <v>3152.3333333333335</v>
      </c>
      <c r="F279" s="92" t="s">
        <v>597</v>
      </c>
      <c r="G279" s="12">
        <f t="shared" si="13"/>
        <v>1</v>
      </c>
      <c r="H279" s="79">
        <f t="shared" si="14"/>
        <v>79754.03333333334</v>
      </c>
    </row>
    <row r="280" spans="1:8" x14ac:dyDescent="0.2">
      <c r="A280" s="20" t="s">
        <v>632</v>
      </c>
      <c r="B280" s="15" t="s">
        <v>632</v>
      </c>
      <c r="C280" s="15" t="s">
        <v>1121</v>
      </c>
      <c r="D280" s="14">
        <v>43129</v>
      </c>
      <c r="E280" s="13">
        <v>1883</v>
      </c>
      <c r="F280" s="92" t="s">
        <v>597</v>
      </c>
      <c r="G280" s="12">
        <f t="shared" si="13"/>
        <v>1</v>
      </c>
      <c r="H280" s="79">
        <f t="shared" si="14"/>
        <v>47639.9</v>
      </c>
    </row>
    <row r="281" spans="1:8" x14ac:dyDescent="0.2">
      <c r="A281" s="20" t="s">
        <v>631</v>
      </c>
      <c r="B281" s="15" t="s">
        <v>631</v>
      </c>
      <c r="C281" s="15" t="s">
        <v>1121</v>
      </c>
      <c r="D281" s="14">
        <v>43129</v>
      </c>
      <c r="E281" s="13">
        <v>14931.612222222224</v>
      </c>
      <c r="F281" s="92" t="s">
        <v>597</v>
      </c>
      <c r="G281" s="12">
        <f t="shared" si="13"/>
        <v>1</v>
      </c>
      <c r="H281" s="79">
        <f t="shared" si="14"/>
        <v>377769.78922222229</v>
      </c>
    </row>
    <row r="282" spans="1:8" x14ac:dyDescent="0.2">
      <c r="A282" s="20" t="s">
        <v>890</v>
      </c>
      <c r="B282" s="15" t="s">
        <v>890</v>
      </c>
      <c r="C282" s="15" t="s">
        <v>1121</v>
      </c>
      <c r="D282" s="14">
        <v>43130</v>
      </c>
      <c r="E282" s="13">
        <v>9922</v>
      </c>
      <c r="F282" s="91" t="s">
        <v>656</v>
      </c>
      <c r="G282" s="12">
        <f t="shared" si="13"/>
        <v>1</v>
      </c>
      <c r="H282" s="79">
        <f t="shared" ref="H282:H345" si="15">E282</f>
        <v>9922</v>
      </c>
    </row>
    <row r="283" spans="1:8" x14ac:dyDescent="0.2">
      <c r="A283" s="20" t="s">
        <v>889</v>
      </c>
      <c r="B283" s="15" t="s">
        <v>889</v>
      </c>
      <c r="C283" s="15" t="s">
        <v>1121</v>
      </c>
      <c r="D283" s="14">
        <v>43130</v>
      </c>
      <c r="E283" s="13">
        <v>31300.28</v>
      </c>
      <c r="F283" s="91" t="s">
        <v>656</v>
      </c>
      <c r="G283" s="12">
        <f t="shared" si="13"/>
        <v>1</v>
      </c>
      <c r="H283" s="79">
        <f t="shared" si="15"/>
        <v>31300.28</v>
      </c>
    </row>
    <row r="284" spans="1:8" x14ac:dyDescent="0.2">
      <c r="A284" s="20" t="s">
        <v>888</v>
      </c>
      <c r="B284" s="15" t="s">
        <v>888</v>
      </c>
      <c r="C284" s="15" t="s">
        <v>1121</v>
      </c>
      <c r="D284" s="14">
        <v>43130</v>
      </c>
      <c r="E284" s="13">
        <v>38552.14</v>
      </c>
      <c r="F284" s="91" t="s">
        <v>656</v>
      </c>
      <c r="G284" s="12">
        <f t="shared" si="13"/>
        <v>1</v>
      </c>
      <c r="H284" s="79">
        <f t="shared" si="15"/>
        <v>38552.14</v>
      </c>
    </row>
    <row r="285" spans="1:8" x14ac:dyDescent="0.2">
      <c r="A285" s="20" t="s">
        <v>887</v>
      </c>
      <c r="B285" s="15" t="s">
        <v>887</v>
      </c>
      <c r="C285" s="15" t="s">
        <v>1121</v>
      </c>
      <c r="D285" s="14">
        <v>43130</v>
      </c>
      <c r="E285" s="13">
        <v>805972.28</v>
      </c>
      <c r="F285" s="91" t="s">
        <v>656</v>
      </c>
      <c r="G285" s="12">
        <f t="shared" si="13"/>
        <v>1</v>
      </c>
      <c r="H285" s="79">
        <f t="shared" si="15"/>
        <v>805972.28</v>
      </c>
    </row>
    <row r="286" spans="1:8" x14ac:dyDescent="0.2">
      <c r="A286" s="20" t="s">
        <v>630</v>
      </c>
      <c r="B286" s="15" t="s">
        <v>630</v>
      </c>
      <c r="C286" s="15" t="s">
        <v>1121</v>
      </c>
      <c r="D286" s="14">
        <v>43130</v>
      </c>
      <c r="E286" s="13">
        <v>185032.95999999999</v>
      </c>
      <c r="F286" s="91" t="s">
        <v>656</v>
      </c>
      <c r="G286" s="12">
        <f t="shared" si="13"/>
        <v>1</v>
      </c>
      <c r="H286" s="79">
        <f t="shared" si="15"/>
        <v>185032.95999999999</v>
      </c>
    </row>
    <row r="287" spans="1:8" x14ac:dyDescent="0.2">
      <c r="A287" s="20" t="s">
        <v>886</v>
      </c>
      <c r="B287" s="15" t="s">
        <v>886</v>
      </c>
      <c r="C287" s="15" t="s">
        <v>1121</v>
      </c>
      <c r="D287" s="14">
        <v>43130</v>
      </c>
      <c r="E287" s="13">
        <v>5187.84</v>
      </c>
      <c r="F287" s="91" t="s">
        <v>656</v>
      </c>
      <c r="G287" s="12">
        <f t="shared" si="13"/>
        <v>1</v>
      </c>
      <c r="H287" s="79">
        <f t="shared" si="15"/>
        <v>5187.84</v>
      </c>
    </row>
    <row r="288" spans="1:8" x14ac:dyDescent="0.2">
      <c r="A288" s="20" t="s">
        <v>885</v>
      </c>
      <c r="B288" s="15" t="s">
        <v>885</v>
      </c>
      <c r="C288" s="15" t="s">
        <v>1121</v>
      </c>
      <c r="D288" s="14">
        <v>43130</v>
      </c>
      <c r="E288" s="13">
        <v>12438.8</v>
      </c>
      <c r="F288" s="91" t="s">
        <v>656</v>
      </c>
      <c r="G288" s="12">
        <f t="shared" si="13"/>
        <v>1</v>
      </c>
      <c r="H288" s="79">
        <f t="shared" si="15"/>
        <v>12438.8</v>
      </c>
    </row>
    <row r="289" spans="1:8" x14ac:dyDescent="0.2">
      <c r="A289" s="20" t="s">
        <v>884</v>
      </c>
      <c r="B289" s="15" t="s">
        <v>884</v>
      </c>
      <c r="C289" s="15" t="s">
        <v>1121</v>
      </c>
      <c r="D289" s="14">
        <v>43130</v>
      </c>
      <c r="E289" s="13">
        <v>35261.82</v>
      </c>
      <c r="F289" s="91" t="s">
        <v>656</v>
      </c>
      <c r="G289" s="12">
        <f t="shared" si="13"/>
        <v>1</v>
      </c>
      <c r="H289" s="79">
        <f t="shared" si="15"/>
        <v>35261.82</v>
      </c>
    </row>
    <row r="290" spans="1:8" x14ac:dyDescent="0.2">
      <c r="A290" s="20" t="s">
        <v>883</v>
      </c>
      <c r="B290" s="15" t="s">
        <v>883</v>
      </c>
      <c r="C290" s="15" t="s">
        <v>1121</v>
      </c>
      <c r="D290" s="14">
        <v>43130</v>
      </c>
      <c r="E290" s="13">
        <v>5295.92</v>
      </c>
      <c r="F290" s="91" t="s">
        <v>656</v>
      </c>
      <c r="G290" s="12">
        <f t="shared" si="13"/>
        <v>1</v>
      </c>
      <c r="H290" s="79">
        <f t="shared" si="15"/>
        <v>5295.92</v>
      </c>
    </row>
    <row r="291" spans="1:8" x14ac:dyDescent="0.2">
      <c r="A291" s="20" t="s">
        <v>882</v>
      </c>
      <c r="B291" s="15" t="s">
        <v>882</v>
      </c>
      <c r="C291" s="15" t="s">
        <v>1121</v>
      </c>
      <c r="D291" s="14">
        <v>43130</v>
      </c>
      <c r="E291" s="13">
        <v>25773</v>
      </c>
      <c r="F291" s="91" t="s">
        <v>656</v>
      </c>
      <c r="G291" s="12">
        <f t="shared" si="13"/>
        <v>1</v>
      </c>
      <c r="H291" s="79">
        <f t="shared" si="15"/>
        <v>25773</v>
      </c>
    </row>
    <row r="292" spans="1:8" x14ac:dyDescent="0.2">
      <c r="A292" s="20" t="s">
        <v>881</v>
      </c>
      <c r="B292" s="15" t="s">
        <v>881</v>
      </c>
      <c r="C292" s="15" t="s">
        <v>1121</v>
      </c>
      <c r="D292" s="14">
        <v>43130</v>
      </c>
      <c r="E292" s="13">
        <v>7025.2</v>
      </c>
      <c r="F292" s="91" t="s">
        <v>656</v>
      </c>
      <c r="G292" s="12">
        <f t="shared" si="13"/>
        <v>1</v>
      </c>
      <c r="H292" s="79">
        <f t="shared" si="15"/>
        <v>7025.2</v>
      </c>
    </row>
    <row r="293" spans="1:8" x14ac:dyDescent="0.2">
      <c r="A293" s="20" t="s">
        <v>880</v>
      </c>
      <c r="B293" s="15" t="s">
        <v>880</v>
      </c>
      <c r="C293" s="15" t="s">
        <v>1121</v>
      </c>
      <c r="D293" s="14">
        <v>43130</v>
      </c>
      <c r="E293" s="13">
        <v>114429.7</v>
      </c>
      <c r="F293" s="91" t="s">
        <v>656</v>
      </c>
      <c r="G293" s="12">
        <f t="shared" si="13"/>
        <v>1</v>
      </c>
      <c r="H293" s="79">
        <f t="shared" si="15"/>
        <v>114429.7</v>
      </c>
    </row>
    <row r="294" spans="1:8" x14ac:dyDescent="0.2">
      <c r="A294" s="20" t="s">
        <v>879</v>
      </c>
      <c r="B294" s="15" t="s">
        <v>879</v>
      </c>
      <c r="C294" s="15" t="s">
        <v>1121</v>
      </c>
      <c r="D294" s="14">
        <v>43130</v>
      </c>
      <c r="E294" s="13">
        <v>15282.3</v>
      </c>
      <c r="F294" s="91" t="s">
        <v>656</v>
      </c>
      <c r="G294" s="12">
        <f t="shared" si="13"/>
        <v>1</v>
      </c>
      <c r="H294" s="79">
        <f t="shared" si="15"/>
        <v>15282.3</v>
      </c>
    </row>
    <row r="295" spans="1:8" x14ac:dyDescent="0.2">
      <c r="A295" s="20" t="s">
        <v>878</v>
      </c>
      <c r="B295" s="15" t="s">
        <v>878</v>
      </c>
      <c r="C295" s="15" t="s">
        <v>1121</v>
      </c>
      <c r="D295" s="14">
        <v>43130</v>
      </c>
      <c r="E295" s="13">
        <v>4379</v>
      </c>
      <c r="F295" s="91" t="s">
        <v>656</v>
      </c>
      <c r="G295" s="12">
        <f t="shared" si="13"/>
        <v>1</v>
      </c>
      <c r="H295" s="79">
        <f t="shared" si="15"/>
        <v>4379</v>
      </c>
    </row>
    <row r="296" spans="1:8" x14ac:dyDescent="0.2">
      <c r="A296" s="20" t="s">
        <v>877</v>
      </c>
      <c r="B296" s="15" t="s">
        <v>877</v>
      </c>
      <c r="C296" s="15" t="s">
        <v>1121</v>
      </c>
      <c r="D296" s="14">
        <v>43130</v>
      </c>
      <c r="E296" s="13">
        <v>4379</v>
      </c>
      <c r="F296" s="91" t="s">
        <v>656</v>
      </c>
      <c r="G296" s="12">
        <f t="shared" si="13"/>
        <v>1</v>
      </c>
      <c r="H296" s="79">
        <f t="shared" si="15"/>
        <v>4379</v>
      </c>
    </row>
    <row r="297" spans="1:8" x14ac:dyDescent="0.2">
      <c r="A297" s="20" t="s">
        <v>876</v>
      </c>
      <c r="B297" s="15" t="s">
        <v>876</v>
      </c>
      <c r="C297" s="15" t="s">
        <v>1121</v>
      </c>
      <c r="D297" s="14">
        <v>43130</v>
      </c>
      <c r="E297" s="13">
        <v>4379</v>
      </c>
      <c r="F297" s="91" t="s">
        <v>656</v>
      </c>
      <c r="G297" s="12">
        <f t="shared" si="13"/>
        <v>1</v>
      </c>
      <c r="H297" s="79">
        <f t="shared" si="15"/>
        <v>4379</v>
      </c>
    </row>
    <row r="298" spans="1:8" x14ac:dyDescent="0.2">
      <c r="A298" s="20" t="s">
        <v>875</v>
      </c>
      <c r="B298" s="15" t="s">
        <v>875</v>
      </c>
      <c r="C298" s="15" t="s">
        <v>1121</v>
      </c>
      <c r="D298" s="14">
        <v>43130</v>
      </c>
      <c r="E298" s="13">
        <v>32101.3</v>
      </c>
      <c r="F298" s="91" t="s">
        <v>656</v>
      </c>
      <c r="G298" s="12">
        <f t="shared" si="13"/>
        <v>1</v>
      </c>
      <c r="H298" s="79">
        <f t="shared" si="15"/>
        <v>32101.3</v>
      </c>
    </row>
    <row r="299" spans="1:8" x14ac:dyDescent="0.2">
      <c r="A299" s="20" t="s">
        <v>874</v>
      </c>
      <c r="B299" s="15" t="s">
        <v>874</v>
      </c>
      <c r="C299" s="15" t="s">
        <v>1121</v>
      </c>
      <c r="D299" s="14">
        <v>43130</v>
      </c>
      <c r="E299" s="13">
        <v>73209.84</v>
      </c>
      <c r="F299" s="91" t="s">
        <v>656</v>
      </c>
      <c r="G299" s="12">
        <f t="shared" si="13"/>
        <v>1</v>
      </c>
      <c r="H299" s="79">
        <f t="shared" si="15"/>
        <v>73209.84</v>
      </c>
    </row>
    <row r="300" spans="1:8" x14ac:dyDescent="0.2">
      <c r="A300" s="20" t="s">
        <v>873</v>
      </c>
      <c r="B300" s="15" t="s">
        <v>873</v>
      </c>
      <c r="C300" s="15" t="s">
        <v>1121</v>
      </c>
      <c r="D300" s="14">
        <v>43130</v>
      </c>
      <c r="E300" s="13">
        <v>24810.84</v>
      </c>
      <c r="F300" s="91" t="s">
        <v>656</v>
      </c>
      <c r="G300" s="12">
        <f t="shared" si="13"/>
        <v>1</v>
      </c>
      <c r="H300" s="79">
        <f t="shared" si="15"/>
        <v>24810.84</v>
      </c>
    </row>
    <row r="301" spans="1:8" x14ac:dyDescent="0.2">
      <c r="A301" s="20" t="s">
        <v>872</v>
      </c>
      <c r="B301" s="15" t="s">
        <v>872</v>
      </c>
      <c r="C301" s="15" t="s">
        <v>1121</v>
      </c>
      <c r="D301" s="14">
        <v>43130</v>
      </c>
      <c r="E301" s="13">
        <v>6630.8</v>
      </c>
      <c r="F301" s="91" t="s">
        <v>656</v>
      </c>
      <c r="G301" s="12">
        <f t="shared" si="13"/>
        <v>1</v>
      </c>
      <c r="H301" s="79">
        <f t="shared" si="15"/>
        <v>6630.8</v>
      </c>
    </row>
    <row r="302" spans="1:8" x14ac:dyDescent="0.2">
      <c r="A302" s="20" t="s">
        <v>871</v>
      </c>
      <c r="B302" s="15" t="s">
        <v>871</v>
      </c>
      <c r="C302" s="15" t="s">
        <v>1121</v>
      </c>
      <c r="D302" s="14">
        <v>43130</v>
      </c>
      <c r="E302" s="13">
        <v>41960.38</v>
      </c>
      <c r="F302" s="91" t="s">
        <v>656</v>
      </c>
      <c r="G302" s="12">
        <f t="shared" si="13"/>
        <v>1</v>
      </c>
      <c r="H302" s="79">
        <f t="shared" si="15"/>
        <v>41960.38</v>
      </c>
    </row>
    <row r="303" spans="1:8" x14ac:dyDescent="0.2">
      <c r="A303" s="20" t="s">
        <v>629</v>
      </c>
      <c r="B303" s="15" t="s">
        <v>629</v>
      </c>
      <c r="C303" s="15" t="s">
        <v>1121</v>
      </c>
      <c r="D303" s="14">
        <v>43130</v>
      </c>
      <c r="E303" s="13">
        <v>7901.19</v>
      </c>
      <c r="F303" s="91" t="s">
        <v>656</v>
      </c>
      <c r="G303" s="12">
        <f t="shared" si="13"/>
        <v>1</v>
      </c>
      <c r="H303" s="79">
        <f t="shared" si="15"/>
        <v>7901.19</v>
      </c>
    </row>
    <row r="304" spans="1:8" x14ac:dyDescent="0.2">
      <c r="A304" s="20" t="s">
        <v>870</v>
      </c>
      <c r="B304" s="15" t="s">
        <v>870</v>
      </c>
      <c r="C304" s="15" t="s">
        <v>1121</v>
      </c>
      <c r="D304" s="14">
        <v>43130</v>
      </c>
      <c r="E304" s="13">
        <v>22498.31</v>
      </c>
      <c r="F304" s="91" t="s">
        <v>656</v>
      </c>
      <c r="G304" s="12">
        <f t="shared" si="13"/>
        <v>1</v>
      </c>
      <c r="H304" s="79">
        <f t="shared" si="15"/>
        <v>22498.31</v>
      </c>
    </row>
    <row r="305" spans="1:8" x14ac:dyDescent="0.2">
      <c r="A305" s="20" t="s">
        <v>869</v>
      </c>
      <c r="B305" s="15" t="s">
        <v>869</v>
      </c>
      <c r="C305" s="15" t="s">
        <v>1121</v>
      </c>
      <c r="D305" s="14">
        <v>43130</v>
      </c>
      <c r="E305" s="13">
        <v>1349875.97</v>
      </c>
      <c r="F305" s="91" t="s">
        <v>656</v>
      </c>
      <c r="G305" s="12">
        <f t="shared" si="13"/>
        <v>1</v>
      </c>
      <c r="H305" s="79">
        <f t="shared" si="15"/>
        <v>1349875.97</v>
      </c>
    </row>
    <row r="306" spans="1:8" x14ac:dyDescent="0.2">
      <c r="A306" s="20" t="s">
        <v>868</v>
      </c>
      <c r="B306" s="15" t="s">
        <v>868</v>
      </c>
      <c r="C306" s="15" t="s">
        <v>1121</v>
      </c>
      <c r="D306" s="14">
        <v>43130</v>
      </c>
      <c r="E306" s="13">
        <v>108080</v>
      </c>
      <c r="F306" s="91" t="s">
        <v>656</v>
      </c>
      <c r="G306" s="12">
        <f t="shared" si="13"/>
        <v>1</v>
      </c>
      <c r="H306" s="79">
        <f t="shared" si="15"/>
        <v>108080</v>
      </c>
    </row>
    <row r="307" spans="1:8" x14ac:dyDescent="0.2">
      <c r="A307" s="20" t="s">
        <v>867</v>
      </c>
      <c r="B307" s="15" t="s">
        <v>867</v>
      </c>
      <c r="C307" s="15" t="s">
        <v>1121</v>
      </c>
      <c r="D307" s="14">
        <v>43130</v>
      </c>
      <c r="E307" s="13">
        <v>94924.5</v>
      </c>
      <c r="F307" s="91" t="s">
        <v>656</v>
      </c>
      <c r="G307" s="12">
        <f t="shared" si="13"/>
        <v>1</v>
      </c>
      <c r="H307" s="79">
        <f t="shared" si="15"/>
        <v>94924.5</v>
      </c>
    </row>
    <row r="308" spans="1:8" x14ac:dyDescent="0.2">
      <c r="A308" s="20" t="s">
        <v>866</v>
      </c>
      <c r="B308" s="15" t="s">
        <v>866</v>
      </c>
      <c r="C308" s="15" t="s">
        <v>1121</v>
      </c>
      <c r="D308" s="14">
        <v>43130</v>
      </c>
      <c r="E308" s="13">
        <v>346516.17</v>
      </c>
      <c r="F308" s="91" t="s">
        <v>656</v>
      </c>
      <c r="G308" s="12">
        <f t="shared" si="13"/>
        <v>1</v>
      </c>
      <c r="H308" s="79">
        <f t="shared" si="15"/>
        <v>346516.17</v>
      </c>
    </row>
    <row r="309" spans="1:8" x14ac:dyDescent="0.2">
      <c r="A309" s="20" t="s">
        <v>865</v>
      </c>
      <c r="B309" s="15" t="s">
        <v>865</v>
      </c>
      <c r="C309" s="15" t="s">
        <v>1121</v>
      </c>
      <c r="D309" s="14">
        <v>43130</v>
      </c>
      <c r="E309" s="13">
        <v>4379</v>
      </c>
      <c r="F309" s="91" t="s">
        <v>656</v>
      </c>
      <c r="G309" s="12">
        <f t="shared" si="13"/>
        <v>1</v>
      </c>
      <c r="H309" s="79">
        <f t="shared" si="15"/>
        <v>4379</v>
      </c>
    </row>
    <row r="310" spans="1:8" x14ac:dyDescent="0.2">
      <c r="A310" s="20" t="s">
        <v>864</v>
      </c>
      <c r="B310" s="15" t="s">
        <v>864</v>
      </c>
      <c r="C310" s="15" t="s">
        <v>1121</v>
      </c>
      <c r="D310" s="14">
        <v>43130</v>
      </c>
      <c r="E310" s="13">
        <v>4379</v>
      </c>
      <c r="F310" s="91" t="s">
        <v>656</v>
      </c>
      <c r="G310" s="12">
        <f t="shared" si="13"/>
        <v>1</v>
      </c>
      <c r="H310" s="79">
        <f t="shared" si="15"/>
        <v>4379</v>
      </c>
    </row>
    <row r="311" spans="1:8" x14ac:dyDescent="0.2">
      <c r="A311" s="20" t="s">
        <v>863</v>
      </c>
      <c r="B311" s="15" t="s">
        <v>863</v>
      </c>
      <c r="C311" s="15" t="s">
        <v>1121</v>
      </c>
      <c r="D311" s="14">
        <v>43130</v>
      </c>
      <c r="E311" s="13">
        <v>8758</v>
      </c>
      <c r="F311" s="91" t="s">
        <v>656</v>
      </c>
      <c r="G311" s="12">
        <f t="shared" si="13"/>
        <v>1</v>
      </c>
      <c r="H311" s="79">
        <f t="shared" si="15"/>
        <v>8758</v>
      </c>
    </row>
    <row r="312" spans="1:8" x14ac:dyDescent="0.2">
      <c r="A312" s="20" t="s">
        <v>862</v>
      </c>
      <c r="B312" s="15" t="s">
        <v>862</v>
      </c>
      <c r="C312" s="15" t="s">
        <v>1121</v>
      </c>
      <c r="D312" s="14">
        <v>43130</v>
      </c>
      <c r="E312" s="13">
        <v>45934.02</v>
      </c>
      <c r="F312" s="91" t="s">
        <v>656</v>
      </c>
      <c r="G312" s="12">
        <f t="shared" si="13"/>
        <v>1</v>
      </c>
      <c r="H312" s="79">
        <f t="shared" si="15"/>
        <v>45934.02</v>
      </c>
    </row>
    <row r="313" spans="1:8" x14ac:dyDescent="0.2">
      <c r="A313" s="20" t="s">
        <v>861</v>
      </c>
      <c r="B313" s="15" t="s">
        <v>861</v>
      </c>
      <c r="C313" s="15" t="s">
        <v>1121</v>
      </c>
      <c r="D313" s="14">
        <v>43130</v>
      </c>
      <c r="E313" s="13">
        <v>41957.96</v>
      </c>
      <c r="F313" s="91" t="s">
        <v>656</v>
      </c>
      <c r="G313" s="12">
        <f t="shared" si="13"/>
        <v>1</v>
      </c>
      <c r="H313" s="79">
        <f t="shared" si="15"/>
        <v>41957.96</v>
      </c>
    </row>
    <row r="314" spans="1:8" x14ac:dyDescent="0.2">
      <c r="A314" s="20" t="s">
        <v>860</v>
      </c>
      <c r="B314" s="15" t="s">
        <v>860</v>
      </c>
      <c r="C314" s="15" t="s">
        <v>1121</v>
      </c>
      <c r="D314" s="14">
        <v>43130</v>
      </c>
      <c r="E314" s="13">
        <v>22493.9</v>
      </c>
      <c r="F314" s="91" t="s">
        <v>656</v>
      </c>
      <c r="G314" s="12">
        <f t="shared" si="13"/>
        <v>1</v>
      </c>
      <c r="H314" s="79">
        <f t="shared" si="15"/>
        <v>22493.9</v>
      </c>
    </row>
    <row r="315" spans="1:8" x14ac:dyDescent="0.2">
      <c r="A315" s="20" t="s">
        <v>859</v>
      </c>
      <c r="B315" s="15" t="s">
        <v>859</v>
      </c>
      <c r="C315" s="15" t="s">
        <v>1121</v>
      </c>
      <c r="D315" s="14">
        <v>43130</v>
      </c>
      <c r="E315" s="13">
        <v>1022.45</v>
      </c>
      <c r="F315" s="91" t="s">
        <v>656</v>
      </c>
      <c r="G315" s="12">
        <f t="shared" si="13"/>
        <v>1</v>
      </c>
      <c r="H315" s="79">
        <f t="shared" si="15"/>
        <v>1022.45</v>
      </c>
    </row>
    <row r="316" spans="1:8" x14ac:dyDescent="0.2">
      <c r="A316" s="20" t="s">
        <v>858</v>
      </c>
      <c r="B316" s="15" t="s">
        <v>858</v>
      </c>
      <c r="C316" s="15" t="s">
        <v>1121</v>
      </c>
      <c r="D316" s="14">
        <v>43130</v>
      </c>
      <c r="E316" s="13">
        <v>2044.9</v>
      </c>
      <c r="F316" s="91" t="s">
        <v>656</v>
      </c>
      <c r="G316" s="12">
        <f t="shared" si="13"/>
        <v>1</v>
      </c>
      <c r="H316" s="79">
        <f t="shared" si="15"/>
        <v>2044.9</v>
      </c>
    </row>
    <row r="317" spans="1:8" x14ac:dyDescent="0.2">
      <c r="A317" s="20" t="s">
        <v>857</v>
      </c>
      <c r="B317" s="15" t="s">
        <v>857</v>
      </c>
      <c r="C317" s="15" t="s">
        <v>1121</v>
      </c>
      <c r="D317" s="14">
        <v>43130</v>
      </c>
      <c r="E317" s="13">
        <v>1022.45</v>
      </c>
      <c r="F317" s="91" t="s">
        <v>656</v>
      </c>
      <c r="G317" s="12">
        <f t="shared" si="13"/>
        <v>1</v>
      </c>
      <c r="H317" s="79">
        <f t="shared" si="15"/>
        <v>1022.45</v>
      </c>
    </row>
    <row r="318" spans="1:8" x14ac:dyDescent="0.2">
      <c r="A318" s="20" t="s">
        <v>856</v>
      </c>
      <c r="B318" s="15" t="s">
        <v>856</v>
      </c>
      <c r="C318" s="15" t="s">
        <v>1121</v>
      </c>
      <c r="D318" s="14">
        <v>43130</v>
      </c>
      <c r="E318" s="13">
        <v>587057.06000000006</v>
      </c>
      <c r="F318" s="91" t="s">
        <v>656</v>
      </c>
      <c r="G318" s="12">
        <f t="shared" si="13"/>
        <v>1</v>
      </c>
      <c r="H318" s="79">
        <f t="shared" si="15"/>
        <v>587057.06000000006</v>
      </c>
    </row>
    <row r="319" spans="1:8" x14ac:dyDescent="0.2">
      <c r="A319" s="20" t="s">
        <v>855</v>
      </c>
      <c r="B319" s="15" t="s">
        <v>855</v>
      </c>
      <c r="C319" s="15" t="s">
        <v>1121</v>
      </c>
      <c r="D319" s="14">
        <v>43130</v>
      </c>
      <c r="E319" s="13">
        <v>114429.7</v>
      </c>
      <c r="F319" s="91" t="s">
        <v>656</v>
      </c>
      <c r="G319" s="12">
        <f t="shared" si="13"/>
        <v>1</v>
      </c>
      <c r="H319" s="79">
        <f t="shared" si="15"/>
        <v>114429.7</v>
      </c>
    </row>
    <row r="320" spans="1:8" x14ac:dyDescent="0.2">
      <c r="A320" s="20" t="s">
        <v>854</v>
      </c>
      <c r="B320" s="15" t="s">
        <v>854</v>
      </c>
      <c r="C320" s="15" t="s">
        <v>1121</v>
      </c>
      <c r="D320" s="14">
        <v>43130</v>
      </c>
      <c r="E320" s="13">
        <v>18150</v>
      </c>
      <c r="F320" s="91" t="s">
        <v>656</v>
      </c>
      <c r="G320" s="12">
        <f t="shared" si="13"/>
        <v>1</v>
      </c>
      <c r="H320" s="79">
        <f t="shared" si="15"/>
        <v>18150</v>
      </c>
    </row>
    <row r="321" spans="1:8" x14ac:dyDescent="0.2">
      <c r="A321" s="20" t="s">
        <v>853</v>
      </c>
      <c r="B321" s="15" t="s">
        <v>853</v>
      </c>
      <c r="C321" s="15" t="s">
        <v>1121</v>
      </c>
      <c r="D321" s="14">
        <v>43130</v>
      </c>
      <c r="E321" s="13">
        <v>160142.29</v>
      </c>
      <c r="F321" s="91" t="s">
        <v>656</v>
      </c>
      <c r="G321" s="12">
        <f t="shared" si="13"/>
        <v>1</v>
      </c>
      <c r="H321" s="79">
        <f t="shared" si="15"/>
        <v>160142.29</v>
      </c>
    </row>
    <row r="322" spans="1:8" x14ac:dyDescent="0.2">
      <c r="A322" s="20" t="s">
        <v>852</v>
      </c>
      <c r="B322" s="15" t="s">
        <v>852</v>
      </c>
      <c r="C322" s="15" t="s">
        <v>1121</v>
      </c>
      <c r="D322" s="14">
        <v>43130</v>
      </c>
      <c r="E322" s="13">
        <v>15705.8</v>
      </c>
      <c r="F322" s="91" t="s">
        <v>656</v>
      </c>
      <c r="G322" s="12">
        <f t="shared" si="13"/>
        <v>1</v>
      </c>
      <c r="H322" s="79">
        <f t="shared" si="15"/>
        <v>15705.8</v>
      </c>
    </row>
    <row r="323" spans="1:8" x14ac:dyDescent="0.2">
      <c r="A323" s="20" t="s">
        <v>851</v>
      </c>
      <c r="B323" s="15" t="s">
        <v>851</v>
      </c>
      <c r="C323" s="15" t="s">
        <v>1121</v>
      </c>
      <c r="D323" s="14">
        <v>43130</v>
      </c>
      <c r="E323" s="13">
        <v>71390</v>
      </c>
      <c r="F323" s="91" t="s">
        <v>656</v>
      </c>
      <c r="G323" s="12">
        <f t="shared" si="13"/>
        <v>1</v>
      </c>
      <c r="H323" s="79">
        <f t="shared" si="15"/>
        <v>71390</v>
      </c>
    </row>
    <row r="324" spans="1:8" x14ac:dyDescent="0.2">
      <c r="A324" s="20" t="s">
        <v>850</v>
      </c>
      <c r="B324" s="15" t="s">
        <v>850</v>
      </c>
      <c r="C324" s="15" t="s">
        <v>1121</v>
      </c>
      <c r="D324" s="14">
        <v>43130</v>
      </c>
      <c r="E324" s="13">
        <v>16930.32</v>
      </c>
      <c r="F324" s="91" t="s">
        <v>656</v>
      </c>
      <c r="G324" s="12">
        <f t="shared" si="13"/>
        <v>1</v>
      </c>
      <c r="H324" s="79">
        <f t="shared" si="15"/>
        <v>16930.32</v>
      </c>
    </row>
    <row r="325" spans="1:8" x14ac:dyDescent="0.2">
      <c r="A325" s="20" t="s">
        <v>849</v>
      </c>
      <c r="B325" s="15" t="s">
        <v>849</v>
      </c>
      <c r="C325" s="15" t="s">
        <v>1121</v>
      </c>
      <c r="D325" s="14">
        <v>43130</v>
      </c>
      <c r="E325" s="13">
        <v>165111.10999999999</v>
      </c>
      <c r="F325" s="91" t="s">
        <v>656</v>
      </c>
      <c r="G325" s="12">
        <f t="shared" si="13"/>
        <v>1</v>
      </c>
      <c r="H325" s="79">
        <f t="shared" si="15"/>
        <v>165111.10999999999</v>
      </c>
    </row>
    <row r="326" spans="1:8" x14ac:dyDescent="0.2">
      <c r="A326" s="20" t="s">
        <v>848</v>
      </c>
      <c r="B326" s="15" t="s">
        <v>848</v>
      </c>
      <c r="C326" s="15" t="s">
        <v>1121</v>
      </c>
      <c r="D326" s="14">
        <v>43130</v>
      </c>
      <c r="E326" s="13">
        <v>9251.08</v>
      </c>
      <c r="F326" s="91" t="s">
        <v>656</v>
      </c>
      <c r="G326" s="12">
        <f t="shared" si="13"/>
        <v>1</v>
      </c>
      <c r="H326" s="79">
        <f t="shared" si="15"/>
        <v>9251.08</v>
      </c>
    </row>
    <row r="327" spans="1:8" x14ac:dyDescent="0.2">
      <c r="A327" s="20" t="s">
        <v>847</v>
      </c>
      <c r="B327" s="15" t="s">
        <v>847</v>
      </c>
      <c r="C327" s="15" t="s">
        <v>1121</v>
      </c>
      <c r="D327" s="14">
        <v>43130</v>
      </c>
      <c r="E327" s="13">
        <v>24199.98</v>
      </c>
      <c r="F327" s="91" t="s">
        <v>656</v>
      </c>
      <c r="G327" s="12">
        <f t="shared" ref="G327:G390" si="16">MONTH(D327)</f>
        <v>1</v>
      </c>
      <c r="H327" s="79">
        <f t="shared" si="15"/>
        <v>24199.98</v>
      </c>
    </row>
    <row r="328" spans="1:8" x14ac:dyDescent="0.2">
      <c r="A328" s="20" t="s">
        <v>846</v>
      </c>
      <c r="B328" s="15" t="s">
        <v>846</v>
      </c>
      <c r="C328" s="15" t="s">
        <v>1121</v>
      </c>
      <c r="D328" s="14">
        <v>43130</v>
      </c>
      <c r="E328" s="13">
        <v>18476.7</v>
      </c>
      <c r="F328" s="91" t="s">
        <v>656</v>
      </c>
      <c r="G328" s="12">
        <f t="shared" si="16"/>
        <v>1</v>
      </c>
      <c r="H328" s="79">
        <f t="shared" si="15"/>
        <v>18476.7</v>
      </c>
    </row>
    <row r="329" spans="1:8" x14ac:dyDescent="0.2">
      <c r="A329" s="20" t="s">
        <v>845</v>
      </c>
      <c r="B329" s="15" t="s">
        <v>845</v>
      </c>
      <c r="C329" s="15" t="s">
        <v>1121</v>
      </c>
      <c r="D329" s="14">
        <v>43130</v>
      </c>
      <c r="E329" s="13">
        <v>72499.570000000007</v>
      </c>
      <c r="F329" s="91" t="s">
        <v>656</v>
      </c>
      <c r="G329" s="12">
        <f t="shared" si="16"/>
        <v>1</v>
      </c>
      <c r="H329" s="79">
        <f t="shared" si="15"/>
        <v>72499.570000000007</v>
      </c>
    </row>
    <row r="330" spans="1:8" x14ac:dyDescent="0.2">
      <c r="A330" s="20" t="s">
        <v>844</v>
      </c>
      <c r="B330" s="15" t="s">
        <v>844</v>
      </c>
      <c r="C330" s="15" t="s">
        <v>1121</v>
      </c>
      <c r="D330" s="14">
        <v>43130</v>
      </c>
      <c r="E330" s="13">
        <v>29896.68</v>
      </c>
      <c r="F330" s="91" t="s">
        <v>656</v>
      </c>
      <c r="G330" s="12">
        <f t="shared" si="16"/>
        <v>1</v>
      </c>
      <c r="H330" s="79">
        <f t="shared" si="15"/>
        <v>29896.68</v>
      </c>
    </row>
    <row r="331" spans="1:8" x14ac:dyDescent="0.2">
      <c r="A331" s="20" t="s">
        <v>843</v>
      </c>
      <c r="B331" s="15" t="s">
        <v>843</v>
      </c>
      <c r="C331" s="15" t="s">
        <v>1121</v>
      </c>
      <c r="D331" s="14">
        <v>43130</v>
      </c>
      <c r="E331" s="13">
        <v>18956.669999999998</v>
      </c>
      <c r="F331" s="91" t="s">
        <v>656</v>
      </c>
      <c r="G331" s="12">
        <f t="shared" si="16"/>
        <v>1</v>
      </c>
      <c r="H331" s="79">
        <f t="shared" si="15"/>
        <v>18956.669999999998</v>
      </c>
    </row>
    <row r="332" spans="1:8" x14ac:dyDescent="0.2">
      <c r="A332" s="20" t="s">
        <v>842</v>
      </c>
      <c r="B332" s="15" t="s">
        <v>842</v>
      </c>
      <c r="C332" s="15" t="s">
        <v>1121</v>
      </c>
      <c r="D332" s="14">
        <v>43130</v>
      </c>
      <c r="E332" s="13">
        <v>55257.07</v>
      </c>
      <c r="F332" s="91" t="s">
        <v>656</v>
      </c>
      <c r="G332" s="12">
        <f t="shared" si="16"/>
        <v>1</v>
      </c>
      <c r="H332" s="79">
        <f t="shared" si="15"/>
        <v>55257.07</v>
      </c>
    </row>
    <row r="333" spans="1:8" x14ac:dyDescent="0.2">
      <c r="A333" s="20" t="s">
        <v>841</v>
      </c>
      <c r="B333" s="15" t="s">
        <v>841</v>
      </c>
      <c r="C333" s="15" t="s">
        <v>1121</v>
      </c>
      <c r="D333" s="14">
        <v>43130</v>
      </c>
      <c r="E333" s="13">
        <v>19616.7</v>
      </c>
      <c r="F333" s="91" t="s">
        <v>656</v>
      </c>
      <c r="G333" s="12">
        <f t="shared" si="16"/>
        <v>1</v>
      </c>
      <c r="H333" s="79">
        <f t="shared" si="15"/>
        <v>19616.7</v>
      </c>
    </row>
    <row r="334" spans="1:8" x14ac:dyDescent="0.2">
      <c r="A334" s="20" t="s">
        <v>840</v>
      </c>
      <c r="B334" s="15" t="s">
        <v>840</v>
      </c>
      <c r="C334" s="15" t="s">
        <v>1121</v>
      </c>
      <c r="D334" s="14">
        <v>43130</v>
      </c>
      <c r="E334" s="13">
        <v>30068.5</v>
      </c>
      <c r="F334" s="91" t="s">
        <v>656</v>
      </c>
      <c r="G334" s="12">
        <f t="shared" si="16"/>
        <v>1</v>
      </c>
      <c r="H334" s="79">
        <f t="shared" si="15"/>
        <v>30068.5</v>
      </c>
    </row>
    <row r="335" spans="1:8" x14ac:dyDescent="0.2">
      <c r="A335" s="20" t="s">
        <v>839</v>
      </c>
      <c r="B335" s="15" t="s">
        <v>839</v>
      </c>
      <c r="C335" s="15" t="s">
        <v>1121</v>
      </c>
      <c r="D335" s="14">
        <v>43130</v>
      </c>
      <c r="E335" s="13">
        <v>11761.2</v>
      </c>
      <c r="F335" s="91" t="s">
        <v>656</v>
      </c>
      <c r="G335" s="12">
        <f t="shared" si="16"/>
        <v>1</v>
      </c>
      <c r="H335" s="79">
        <f t="shared" si="15"/>
        <v>11761.2</v>
      </c>
    </row>
    <row r="336" spans="1:8" x14ac:dyDescent="0.2">
      <c r="A336" s="20" t="s">
        <v>838</v>
      </c>
      <c r="B336" s="15" t="s">
        <v>838</v>
      </c>
      <c r="C336" s="15" t="s">
        <v>1121</v>
      </c>
      <c r="D336" s="14">
        <v>43130</v>
      </c>
      <c r="E336" s="13">
        <v>90056.67</v>
      </c>
      <c r="F336" s="91" t="s">
        <v>656</v>
      </c>
      <c r="G336" s="12">
        <f t="shared" si="16"/>
        <v>1</v>
      </c>
      <c r="H336" s="79">
        <f t="shared" si="15"/>
        <v>90056.67</v>
      </c>
    </row>
    <row r="337" spans="1:8" x14ac:dyDescent="0.2">
      <c r="A337" s="20" t="s">
        <v>837</v>
      </c>
      <c r="B337" s="15" t="s">
        <v>837</v>
      </c>
      <c r="C337" s="15" t="s">
        <v>1121</v>
      </c>
      <c r="D337" s="14">
        <v>43130</v>
      </c>
      <c r="E337" s="13">
        <v>14233.23</v>
      </c>
      <c r="F337" s="91" t="s">
        <v>656</v>
      </c>
      <c r="G337" s="12">
        <f t="shared" si="16"/>
        <v>1</v>
      </c>
      <c r="H337" s="79">
        <f t="shared" si="15"/>
        <v>14233.23</v>
      </c>
    </row>
    <row r="338" spans="1:8" x14ac:dyDescent="0.2">
      <c r="A338" s="20" t="s">
        <v>836</v>
      </c>
      <c r="B338" s="15" t="s">
        <v>836</v>
      </c>
      <c r="C338" s="15" t="s">
        <v>1121</v>
      </c>
      <c r="D338" s="14">
        <v>43130</v>
      </c>
      <c r="E338" s="13">
        <v>2117.5</v>
      </c>
      <c r="F338" s="91" t="s">
        <v>656</v>
      </c>
      <c r="G338" s="12">
        <f t="shared" si="16"/>
        <v>1</v>
      </c>
      <c r="H338" s="79">
        <f t="shared" si="15"/>
        <v>2117.5</v>
      </c>
    </row>
    <row r="339" spans="1:8" x14ac:dyDescent="0.2">
      <c r="A339" s="20" t="s">
        <v>835</v>
      </c>
      <c r="B339" s="15" t="s">
        <v>835</v>
      </c>
      <c r="C339" s="15" t="s">
        <v>1121</v>
      </c>
      <c r="D339" s="14">
        <v>43130</v>
      </c>
      <c r="E339" s="13">
        <v>5285.28</v>
      </c>
      <c r="F339" s="91" t="s">
        <v>656</v>
      </c>
      <c r="G339" s="12">
        <f t="shared" si="16"/>
        <v>1</v>
      </c>
      <c r="H339" s="79">
        <f t="shared" si="15"/>
        <v>5285.28</v>
      </c>
    </row>
    <row r="340" spans="1:8" x14ac:dyDescent="0.2">
      <c r="A340" s="20" t="s">
        <v>834</v>
      </c>
      <c r="B340" s="15" t="s">
        <v>834</v>
      </c>
      <c r="C340" s="15" t="s">
        <v>1121</v>
      </c>
      <c r="D340" s="14">
        <v>43130</v>
      </c>
      <c r="E340" s="13">
        <v>5173.96</v>
      </c>
      <c r="F340" s="91" t="s">
        <v>656</v>
      </c>
      <c r="G340" s="12">
        <f t="shared" si="16"/>
        <v>1</v>
      </c>
      <c r="H340" s="79">
        <f t="shared" si="15"/>
        <v>5173.96</v>
      </c>
    </row>
    <row r="341" spans="1:8" x14ac:dyDescent="0.2">
      <c r="A341" s="20" t="s">
        <v>833</v>
      </c>
      <c r="B341" s="15" t="s">
        <v>833</v>
      </c>
      <c r="C341" s="15" t="s">
        <v>1121</v>
      </c>
      <c r="D341" s="14">
        <v>43130</v>
      </c>
      <c r="E341" s="13">
        <v>44413.05</v>
      </c>
      <c r="F341" s="91" t="s">
        <v>656</v>
      </c>
      <c r="G341" s="12">
        <f t="shared" si="16"/>
        <v>1</v>
      </c>
      <c r="H341" s="79">
        <f t="shared" si="15"/>
        <v>44413.05</v>
      </c>
    </row>
    <row r="342" spans="1:8" x14ac:dyDescent="0.2">
      <c r="A342" s="20" t="s">
        <v>832</v>
      </c>
      <c r="B342" s="15" t="s">
        <v>832</v>
      </c>
      <c r="C342" s="15" t="s">
        <v>1121</v>
      </c>
      <c r="D342" s="14">
        <v>43130</v>
      </c>
      <c r="E342" s="13">
        <v>5205.42</v>
      </c>
      <c r="F342" s="91" t="s">
        <v>656</v>
      </c>
      <c r="G342" s="12">
        <f t="shared" si="16"/>
        <v>1</v>
      </c>
      <c r="H342" s="79">
        <f t="shared" si="15"/>
        <v>5205.42</v>
      </c>
    </row>
    <row r="343" spans="1:8" x14ac:dyDescent="0.2">
      <c r="A343" s="20" t="s">
        <v>831</v>
      </c>
      <c r="B343" s="15" t="s">
        <v>831</v>
      </c>
      <c r="C343" s="15" t="s">
        <v>1121</v>
      </c>
      <c r="D343" s="14">
        <v>43130</v>
      </c>
      <c r="E343" s="13">
        <v>9135.5</v>
      </c>
      <c r="F343" s="91" t="s">
        <v>656</v>
      </c>
      <c r="G343" s="12">
        <f t="shared" si="16"/>
        <v>1</v>
      </c>
      <c r="H343" s="79">
        <f t="shared" si="15"/>
        <v>9135.5</v>
      </c>
    </row>
    <row r="344" spans="1:8" x14ac:dyDescent="0.2">
      <c r="A344" s="20" t="s">
        <v>830</v>
      </c>
      <c r="B344" s="15" t="s">
        <v>830</v>
      </c>
      <c r="C344" s="15" t="s">
        <v>1121</v>
      </c>
      <c r="D344" s="14">
        <v>43130</v>
      </c>
      <c r="E344" s="13">
        <v>15543.66</v>
      </c>
      <c r="F344" s="91" t="s">
        <v>656</v>
      </c>
      <c r="G344" s="12">
        <f t="shared" si="16"/>
        <v>1</v>
      </c>
      <c r="H344" s="79">
        <f t="shared" si="15"/>
        <v>15543.66</v>
      </c>
    </row>
    <row r="345" spans="1:8" x14ac:dyDescent="0.2">
      <c r="A345" s="20" t="s">
        <v>829</v>
      </c>
      <c r="B345" s="15" t="s">
        <v>829</v>
      </c>
      <c r="C345" s="15" t="s">
        <v>1121</v>
      </c>
      <c r="D345" s="14">
        <v>43130</v>
      </c>
      <c r="E345" s="13">
        <v>27135.46</v>
      </c>
      <c r="F345" s="91" t="s">
        <v>656</v>
      </c>
      <c r="G345" s="12">
        <f t="shared" si="16"/>
        <v>1</v>
      </c>
      <c r="H345" s="79">
        <f t="shared" si="15"/>
        <v>27135.46</v>
      </c>
    </row>
    <row r="346" spans="1:8" x14ac:dyDescent="0.2">
      <c r="A346" s="20" t="s">
        <v>828</v>
      </c>
      <c r="B346" s="15" t="s">
        <v>828</v>
      </c>
      <c r="C346" s="15" t="s">
        <v>1121</v>
      </c>
      <c r="D346" s="14">
        <v>43130</v>
      </c>
      <c r="E346" s="13">
        <v>27135.46</v>
      </c>
      <c r="F346" s="91" t="s">
        <v>656</v>
      </c>
      <c r="G346" s="12">
        <f t="shared" si="16"/>
        <v>1</v>
      </c>
      <c r="H346" s="79">
        <f t="shared" ref="H346:H359" si="17">E346</f>
        <v>27135.46</v>
      </c>
    </row>
    <row r="347" spans="1:8" x14ac:dyDescent="0.2">
      <c r="A347" s="20" t="s">
        <v>827</v>
      </c>
      <c r="B347" s="15" t="s">
        <v>827</v>
      </c>
      <c r="C347" s="15" t="s">
        <v>1121</v>
      </c>
      <c r="D347" s="14">
        <v>43130</v>
      </c>
      <c r="E347" s="13">
        <v>7289.04</v>
      </c>
      <c r="F347" s="91" t="s">
        <v>656</v>
      </c>
      <c r="G347" s="12">
        <f t="shared" si="16"/>
        <v>1</v>
      </c>
      <c r="H347" s="79">
        <f t="shared" si="17"/>
        <v>7289.04</v>
      </c>
    </row>
    <row r="348" spans="1:8" x14ac:dyDescent="0.2">
      <c r="A348" s="20" t="s">
        <v>826</v>
      </c>
      <c r="B348" s="15" t="s">
        <v>826</v>
      </c>
      <c r="C348" s="15" t="s">
        <v>1121</v>
      </c>
      <c r="D348" s="14">
        <v>43130</v>
      </c>
      <c r="E348" s="13">
        <v>18902.919999999998</v>
      </c>
      <c r="F348" s="91" t="s">
        <v>656</v>
      </c>
      <c r="G348" s="12">
        <f t="shared" si="16"/>
        <v>1</v>
      </c>
      <c r="H348" s="79">
        <f t="shared" si="17"/>
        <v>18902.919999999998</v>
      </c>
    </row>
    <row r="349" spans="1:8" x14ac:dyDescent="0.2">
      <c r="A349" s="20" t="s">
        <v>825</v>
      </c>
      <c r="B349" s="15" t="s">
        <v>825</v>
      </c>
      <c r="C349" s="15" t="s">
        <v>1121</v>
      </c>
      <c r="D349" s="14">
        <v>43130</v>
      </c>
      <c r="E349" s="13">
        <v>7520.15</v>
      </c>
      <c r="F349" s="91" t="s">
        <v>656</v>
      </c>
      <c r="G349" s="12">
        <f t="shared" si="16"/>
        <v>1</v>
      </c>
      <c r="H349" s="79">
        <f t="shared" si="17"/>
        <v>7520.15</v>
      </c>
    </row>
    <row r="350" spans="1:8" x14ac:dyDescent="0.2">
      <c r="A350" s="20" t="s">
        <v>824</v>
      </c>
      <c r="B350" s="15" t="s">
        <v>824</v>
      </c>
      <c r="C350" s="15" t="s">
        <v>1121</v>
      </c>
      <c r="D350" s="14">
        <v>43130</v>
      </c>
      <c r="E350" s="13">
        <v>2046412.5</v>
      </c>
      <c r="F350" s="91" t="s">
        <v>656</v>
      </c>
      <c r="G350" s="12">
        <f t="shared" si="16"/>
        <v>1</v>
      </c>
      <c r="H350" s="79">
        <f t="shared" si="17"/>
        <v>2046412.5</v>
      </c>
    </row>
    <row r="351" spans="1:8" x14ac:dyDescent="0.2">
      <c r="A351" s="20" t="s">
        <v>823</v>
      </c>
      <c r="B351" s="15" t="s">
        <v>823</v>
      </c>
      <c r="C351" s="15" t="s">
        <v>1121</v>
      </c>
      <c r="D351" s="14">
        <v>43130</v>
      </c>
      <c r="E351" s="13">
        <v>1173942</v>
      </c>
      <c r="F351" s="91" t="s">
        <v>656</v>
      </c>
      <c r="G351" s="12">
        <f t="shared" si="16"/>
        <v>1</v>
      </c>
      <c r="H351" s="79">
        <f t="shared" si="17"/>
        <v>1173942</v>
      </c>
    </row>
    <row r="352" spans="1:8" x14ac:dyDescent="0.2">
      <c r="A352" s="20" t="s">
        <v>822</v>
      </c>
      <c r="B352" s="15" t="s">
        <v>822</v>
      </c>
      <c r="C352" s="15" t="s">
        <v>1121</v>
      </c>
      <c r="D352" s="14">
        <v>43130</v>
      </c>
      <c r="E352" s="13">
        <v>1351165.86</v>
      </c>
      <c r="F352" s="91" t="s">
        <v>656</v>
      </c>
      <c r="G352" s="12">
        <f t="shared" si="16"/>
        <v>1</v>
      </c>
      <c r="H352" s="79">
        <f t="shared" si="17"/>
        <v>1351165.86</v>
      </c>
    </row>
    <row r="353" spans="1:8" x14ac:dyDescent="0.2">
      <c r="A353" s="20" t="s">
        <v>821</v>
      </c>
      <c r="B353" s="15" t="s">
        <v>821</v>
      </c>
      <c r="C353" s="15" t="s">
        <v>1121</v>
      </c>
      <c r="D353" s="14">
        <v>43130</v>
      </c>
      <c r="E353" s="13">
        <v>6606.6</v>
      </c>
      <c r="F353" s="91" t="s">
        <v>656</v>
      </c>
      <c r="G353" s="12">
        <f t="shared" si="16"/>
        <v>1</v>
      </c>
      <c r="H353" s="79">
        <f t="shared" si="17"/>
        <v>6606.6</v>
      </c>
    </row>
    <row r="354" spans="1:8" x14ac:dyDescent="0.2">
      <c r="A354" s="20" t="s">
        <v>820</v>
      </c>
      <c r="B354" s="15" t="s">
        <v>820</v>
      </c>
      <c r="C354" s="15" t="s">
        <v>1121</v>
      </c>
      <c r="D354" s="14">
        <v>43130</v>
      </c>
      <c r="E354" s="13">
        <v>12055.23</v>
      </c>
      <c r="F354" s="91" t="s">
        <v>656</v>
      </c>
      <c r="G354" s="12">
        <f t="shared" si="16"/>
        <v>1</v>
      </c>
      <c r="H354" s="79">
        <f t="shared" si="17"/>
        <v>12055.23</v>
      </c>
    </row>
    <row r="355" spans="1:8" x14ac:dyDescent="0.2">
      <c r="A355" s="20" t="s">
        <v>819</v>
      </c>
      <c r="B355" s="15" t="s">
        <v>819</v>
      </c>
      <c r="C355" s="15" t="s">
        <v>1121</v>
      </c>
      <c r="D355" s="14">
        <v>43130</v>
      </c>
      <c r="E355" s="13">
        <v>50319.06</v>
      </c>
      <c r="F355" s="91" t="s">
        <v>656</v>
      </c>
      <c r="G355" s="12">
        <f t="shared" si="16"/>
        <v>1</v>
      </c>
      <c r="H355" s="79">
        <f t="shared" si="17"/>
        <v>50319.06</v>
      </c>
    </row>
    <row r="356" spans="1:8" x14ac:dyDescent="0.2">
      <c r="A356" s="20" t="s">
        <v>818</v>
      </c>
      <c r="B356" s="15" t="s">
        <v>818</v>
      </c>
      <c r="C356" s="15" t="s">
        <v>1121</v>
      </c>
      <c r="D356" s="14">
        <v>43130</v>
      </c>
      <c r="E356" s="13">
        <v>15399.67</v>
      </c>
      <c r="F356" s="91" t="s">
        <v>656</v>
      </c>
      <c r="G356" s="12">
        <f t="shared" si="16"/>
        <v>1</v>
      </c>
      <c r="H356" s="79">
        <f t="shared" si="17"/>
        <v>15399.67</v>
      </c>
    </row>
    <row r="357" spans="1:8" x14ac:dyDescent="0.2">
      <c r="A357" s="20" t="s">
        <v>817</v>
      </c>
      <c r="B357" s="15" t="s">
        <v>817</v>
      </c>
      <c r="C357" s="15" t="s">
        <v>1121</v>
      </c>
      <c r="D357" s="14">
        <v>43130</v>
      </c>
      <c r="E357" s="13">
        <v>715110</v>
      </c>
      <c r="F357" s="91" t="s">
        <v>656</v>
      </c>
      <c r="G357" s="12">
        <f t="shared" si="16"/>
        <v>1</v>
      </c>
      <c r="H357" s="79">
        <f t="shared" si="17"/>
        <v>715110</v>
      </c>
    </row>
    <row r="358" spans="1:8" x14ac:dyDescent="0.2">
      <c r="A358" s="20" t="s">
        <v>816</v>
      </c>
      <c r="B358" s="15" t="s">
        <v>816</v>
      </c>
      <c r="C358" s="15" t="s">
        <v>1121</v>
      </c>
      <c r="D358" s="14">
        <v>43130</v>
      </c>
      <c r="E358" s="13">
        <v>93997.18</v>
      </c>
      <c r="F358" s="91" t="s">
        <v>656</v>
      </c>
      <c r="G358" s="12">
        <f t="shared" si="16"/>
        <v>1</v>
      </c>
      <c r="H358" s="79">
        <f t="shared" si="17"/>
        <v>93997.18</v>
      </c>
    </row>
    <row r="359" spans="1:8" x14ac:dyDescent="0.2">
      <c r="A359" s="20" t="s">
        <v>815</v>
      </c>
      <c r="B359" s="15" t="s">
        <v>815</v>
      </c>
      <c r="C359" s="15" t="s">
        <v>1121</v>
      </c>
      <c r="D359" s="14">
        <v>43130</v>
      </c>
      <c r="E359" s="13">
        <v>12581.58</v>
      </c>
      <c r="F359" s="91" t="s">
        <v>656</v>
      </c>
      <c r="G359" s="12">
        <f t="shared" si="16"/>
        <v>1</v>
      </c>
      <c r="H359" s="79">
        <f t="shared" si="17"/>
        <v>12581.58</v>
      </c>
    </row>
    <row r="360" spans="1:8" x14ac:dyDescent="0.2">
      <c r="A360" s="20" t="s">
        <v>630</v>
      </c>
      <c r="B360" s="15" t="s">
        <v>630</v>
      </c>
      <c r="C360" s="15" t="s">
        <v>1121</v>
      </c>
      <c r="D360" s="14">
        <v>43130</v>
      </c>
      <c r="E360" s="13">
        <v>6853.0725925925926</v>
      </c>
      <c r="F360" s="92" t="s">
        <v>597</v>
      </c>
      <c r="G360" s="12">
        <f t="shared" si="16"/>
        <v>1</v>
      </c>
      <c r="H360" s="79">
        <f t="shared" ref="H360:H361" si="18">E360*$H$3</f>
        <v>173382.73659259258</v>
      </c>
    </row>
    <row r="361" spans="1:8" x14ac:dyDescent="0.2">
      <c r="A361" s="20" t="s">
        <v>629</v>
      </c>
      <c r="B361" s="15" t="s">
        <v>629</v>
      </c>
      <c r="C361" s="15" t="s">
        <v>1121</v>
      </c>
      <c r="D361" s="14">
        <v>43130</v>
      </c>
      <c r="E361" s="13">
        <v>292.63666666666666</v>
      </c>
      <c r="F361" s="92" t="s">
        <v>597</v>
      </c>
      <c r="G361" s="12">
        <f t="shared" si="16"/>
        <v>1</v>
      </c>
      <c r="H361" s="79">
        <f t="shared" si="18"/>
        <v>7403.7076666666662</v>
      </c>
    </row>
    <row r="362" spans="1:8" x14ac:dyDescent="0.2">
      <c r="A362" s="20" t="s">
        <v>814</v>
      </c>
      <c r="B362" s="15" t="s">
        <v>814</v>
      </c>
      <c r="C362" s="15" t="s">
        <v>1121</v>
      </c>
      <c r="D362" s="14">
        <v>43132</v>
      </c>
      <c r="E362" s="13">
        <v>12780.02</v>
      </c>
      <c r="F362" s="91" t="s">
        <v>656</v>
      </c>
      <c r="G362" s="12">
        <f t="shared" si="16"/>
        <v>2</v>
      </c>
      <c r="H362" s="79">
        <f t="shared" ref="H362:H372" si="19">E362</f>
        <v>12780.02</v>
      </c>
    </row>
    <row r="363" spans="1:8" x14ac:dyDescent="0.2">
      <c r="A363" s="20" t="s">
        <v>813</v>
      </c>
      <c r="B363" s="15" t="s">
        <v>813</v>
      </c>
      <c r="C363" s="15" t="s">
        <v>1121</v>
      </c>
      <c r="D363" s="14">
        <v>43133</v>
      </c>
      <c r="E363" s="13">
        <v>9975.24</v>
      </c>
      <c r="F363" s="91" t="s">
        <v>656</v>
      </c>
      <c r="G363" s="12">
        <f t="shared" si="16"/>
        <v>2</v>
      </c>
      <c r="H363" s="79">
        <f t="shared" si="19"/>
        <v>9975.24</v>
      </c>
    </row>
    <row r="364" spans="1:8" x14ac:dyDescent="0.2">
      <c r="A364" s="20" t="s">
        <v>812</v>
      </c>
      <c r="B364" s="15" t="s">
        <v>812</v>
      </c>
      <c r="C364" s="15" t="s">
        <v>1121</v>
      </c>
      <c r="D364" s="14">
        <v>43133</v>
      </c>
      <c r="E364" s="13">
        <v>18089.5</v>
      </c>
      <c r="F364" s="91" t="s">
        <v>656</v>
      </c>
      <c r="G364" s="12">
        <f t="shared" si="16"/>
        <v>2</v>
      </c>
      <c r="H364" s="79">
        <f t="shared" si="19"/>
        <v>18089.5</v>
      </c>
    </row>
    <row r="365" spans="1:8" x14ac:dyDescent="0.2">
      <c r="A365" s="20" t="s">
        <v>773</v>
      </c>
      <c r="B365" s="15" t="s">
        <v>773</v>
      </c>
      <c r="C365" s="15" t="s">
        <v>1121</v>
      </c>
      <c r="D365" s="14">
        <v>43133</v>
      </c>
      <c r="E365" s="13">
        <v>144118.26</v>
      </c>
      <c r="F365" s="91" t="s">
        <v>656</v>
      </c>
      <c r="G365" s="12">
        <f t="shared" si="16"/>
        <v>2</v>
      </c>
      <c r="H365" s="79">
        <f t="shared" si="19"/>
        <v>144118.26</v>
      </c>
    </row>
    <row r="366" spans="1:8" x14ac:dyDescent="0.2">
      <c r="A366" s="20" t="s">
        <v>772</v>
      </c>
      <c r="B366" s="15" t="s">
        <v>772</v>
      </c>
      <c r="C366" s="15" t="s">
        <v>1121</v>
      </c>
      <c r="D366" s="14">
        <v>43133</v>
      </c>
      <c r="E366" s="13">
        <v>5486.14</v>
      </c>
      <c r="F366" s="91" t="s">
        <v>656</v>
      </c>
      <c r="G366" s="12">
        <f t="shared" si="16"/>
        <v>2</v>
      </c>
      <c r="H366" s="79">
        <f t="shared" si="19"/>
        <v>5486.14</v>
      </c>
    </row>
    <row r="367" spans="1:8" x14ac:dyDescent="0.2">
      <c r="A367" s="20" t="s">
        <v>771</v>
      </c>
      <c r="B367" s="15" t="s">
        <v>771</v>
      </c>
      <c r="C367" s="15" t="s">
        <v>1121</v>
      </c>
      <c r="D367" s="14">
        <v>43133</v>
      </c>
      <c r="E367" s="13">
        <v>12294.1</v>
      </c>
      <c r="F367" s="91" t="s">
        <v>656</v>
      </c>
      <c r="G367" s="12">
        <f t="shared" si="16"/>
        <v>2</v>
      </c>
      <c r="H367" s="79">
        <f t="shared" si="19"/>
        <v>12294.1</v>
      </c>
    </row>
    <row r="368" spans="1:8" x14ac:dyDescent="0.2">
      <c r="A368" s="20" t="s">
        <v>628</v>
      </c>
      <c r="B368" s="15" t="s">
        <v>628</v>
      </c>
      <c r="C368" s="15" t="s">
        <v>1121</v>
      </c>
      <c r="D368" s="14">
        <v>43133</v>
      </c>
      <c r="E368" s="13">
        <v>2674.98</v>
      </c>
      <c r="F368" s="91" t="s">
        <v>656</v>
      </c>
      <c r="G368" s="12">
        <f t="shared" si="16"/>
        <v>2</v>
      </c>
      <c r="H368" s="79">
        <f t="shared" si="19"/>
        <v>2674.98</v>
      </c>
    </row>
    <row r="369" spans="1:8" x14ac:dyDescent="0.2">
      <c r="A369" s="20" t="s">
        <v>627</v>
      </c>
      <c r="B369" s="15" t="s">
        <v>627</v>
      </c>
      <c r="C369" s="15" t="s">
        <v>1121</v>
      </c>
      <c r="D369" s="14">
        <v>43133</v>
      </c>
      <c r="E369" s="13">
        <v>102109.39</v>
      </c>
      <c r="F369" s="91" t="s">
        <v>656</v>
      </c>
      <c r="G369" s="12">
        <f t="shared" si="16"/>
        <v>2</v>
      </c>
      <c r="H369" s="79">
        <f t="shared" si="19"/>
        <v>102109.39</v>
      </c>
    </row>
    <row r="370" spans="1:8" x14ac:dyDescent="0.2">
      <c r="A370" s="20" t="s">
        <v>626</v>
      </c>
      <c r="B370" s="15" t="s">
        <v>626</v>
      </c>
      <c r="C370" s="15" t="s">
        <v>1121</v>
      </c>
      <c r="D370" s="14">
        <v>43133</v>
      </c>
      <c r="E370" s="13">
        <v>3134.32</v>
      </c>
      <c r="F370" s="91" t="s">
        <v>656</v>
      </c>
      <c r="G370" s="12">
        <f t="shared" si="16"/>
        <v>2</v>
      </c>
      <c r="H370" s="79">
        <f t="shared" si="19"/>
        <v>3134.32</v>
      </c>
    </row>
    <row r="371" spans="1:8" x14ac:dyDescent="0.2">
      <c r="A371" s="20" t="s">
        <v>625</v>
      </c>
      <c r="B371" s="15" t="s">
        <v>625</v>
      </c>
      <c r="C371" s="15" t="s">
        <v>1121</v>
      </c>
      <c r="D371" s="14">
        <v>43133</v>
      </c>
      <c r="E371" s="13">
        <v>4503.6899999999996</v>
      </c>
      <c r="F371" s="91" t="s">
        <v>656</v>
      </c>
      <c r="G371" s="12">
        <f t="shared" si="16"/>
        <v>2</v>
      </c>
      <c r="H371" s="79">
        <f t="shared" si="19"/>
        <v>4503.6899999999996</v>
      </c>
    </row>
    <row r="372" spans="1:8" x14ac:dyDescent="0.2">
      <c r="A372" s="20" t="s">
        <v>624</v>
      </c>
      <c r="B372" s="15" t="s">
        <v>624</v>
      </c>
      <c r="C372" s="15" t="s">
        <v>1121</v>
      </c>
      <c r="D372" s="14">
        <v>43133</v>
      </c>
      <c r="E372" s="13">
        <v>3188.09</v>
      </c>
      <c r="F372" s="91" t="s">
        <v>656</v>
      </c>
      <c r="G372" s="12">
        <f t="shared" si="16"/>
        <v>2</v>
      </c>
      <c r="H372" s="79">
        <f t="shared" si="19"/>
        <v>3188.09</v>
      </c>
    </row>
    <row r="373" spans="1:8" x14ac:dyDescent="0.2">
      <c r="A373" s="20" t="s">
        <v>628</v>
      </c>
      <c r="B373" s="15" t="s">
        <v>628</v>
      </c>
      <c r="C373" s="15" t="s">
        <v>1121</v>
      </c>
      <c r="D373" s="14">
        <v>43133</v>
      </c>
      <c r="E373" s="13">
        <v>99.073333333333338</v>
      </c>
      <c r="F373" s="92" t="s">
        <v>597</v>
      </c>
      <c r="G373" s="12">
        <f t="shared" si="16"/>
        <v>2</v>
      </c>
      <c r="H373" s="79">
        <f t="shared" ref="H373:H377" si="20">E373*$H$3</f>
        <v>2506.5553333333337</v>
      </c>
    </row>
    <row r="374" spans="1:8" x14ac:dyDescent="0.2">
      <c r="A374" s="20" t="s">
        <v>627</v>
      </c>
      <c r="B374" s="15" t="s">
        <v>627</v>
      </c>
      <c r="C374" s="15" t="s">
        <v>1121</v>
      </c>
      <c r="D374" s="14">
        <v>43133</v>
      </c>
      <c r="E374" s="13">
        <v>3781.8292592592593</v>
      </c>
      <c r="F374" s="92" t="s">
        <v>597</v>
      </c>
      <c r="G374" s="12">
        <f t="shared" si="16"/>
        <v>2</v>
      </c>
      <c r="H374" s="79">
        <f t="shared" si="20"/>
        <v>95680.280259259263</v>
      </c>
    </row>
    <row r="375" spans="1:8" x14ac:dyDescent="0.2">
      <c r="A375" s="20" t="s">
        <v>626</v>
      </c>
      <c r="B375" s="15" t="s">
        <v>626</v>
      </c>
      <c r="C375" s="15" t="s">
        <v>1121</v>
      </c>
      <c r="D375" s="14">
        <v>43133</v>
      </c>
      <c r="E375" s="13">
        <v>116.08592592592593</v>
      </c>
      <c r="F375" s="92" t="s">
        <v>597</v>
      </c>
      <c r="G375" s="12">
        <f t="shared" si="16"/>
        <v>2</v>
      </c>
      <c r="H375" s="79">
        <f t="shared" si="20"/>
        <v>2936.9739259259263</v>
      </c>
    </row>
    <row r="376" spans="1:8" x14ac:dyDescent="0.2">
      <c r="A376" s="20" t="s">
        <v>625</v>
      </c>
      <c r="B376" s="15" t="s">
        <v>625</v>
      </c>
      <c r="C376" s="15" t="s">
        <v>1121</v>
      </c>
      <c r="D376" s="14">
        <v>43133</v>
      </c>
      <c r="E376" s="13">
        <v>166.80333333333331</v>
      </c>
      <c r="F376" s="92" t="s">
        <v>597</v>
      </c>
      <c r="G376" s="12">
        <f t="shared" si="16"/>
        <v>2</v>
      </c>
      <c r="H376" s="79">
        <f t="shared" si="20"/>
        <v>4220.1243333333332</v>
      </c>
    </row>
    <row r="377" spans="1:8" x14ac:dyDescent="0.2">
      <c r="A377" s="20" t="s">
        <v>624</v>
      </c>
      <c r="B377" s="15" t="s">
        <v>624</v>
      </c>
      <c r="C377" s="15" t="s">
        <v>1121</v>
      </c>
      <c r="D377" s="14">
        <v>43133</v>
      </c>
      <c r="E377" s="13">
        <v>118.07740740740741</v>
      </c>
      <c r="F377" s="92" t="s">
        <v>597</v>
      </c>
      <c r="G377" s="12">
        <f t="shared" si="16"/>
        <v>2</v>
      </c>
      <c r="H377" s="79">
        <f t="shared" si="20"/>
        <v>2987.3584074074074</v>
      </c>
    </row>
    <row r="378" spans="1:8" x14ac:dyDescent="0.2">
      <c r="A378" s="20" t="s">
        <v>811</v>
      </c>
      <c r="B378" s="15" t="s">
        <v>811</v>
      </c>
      <c r="C378" s="15" t="s">
        <v>1121</v>
      </c>
      <c r="D378" s="14">
        <v>43135</v>
      </c>
      <c r="E378" s="13">
        <v>21615.439999999999</v>
      </c>
      <c r="F378" s="91" t="s">
        <v>656</v>
      </c>
      <c r="G378" s="12">
        <f t="shared" si="16"/>
        <v>2</v>
      </c>
      <c r="H378" s="79">
        <f t="shared" ref="H378:H418" si="21">E378</f>
        <v>21615.439999999999</v>
      </c>
    </row>
    <row r="379" spans="1:8" x14ac:dyDescent="0.2">
      <c r="A379" s="20" t="s">
        <v>810</v>
      </c>
      <c r="B379" s="15" t="s">
        <v>810</v>
      </c>
      <c r="C379" s="15" t="s">
        <v>1121</v>
      </c>
      <c r="D379" s="14">
        <v>43135</v>
      </c>
      <c r="E379" s="13">
        <v>3087.92</v>
      </c>
      <c r="F379" s="91" t="s">
        <v>656</v>
      </c>
      <c r="G379" s="12">
        <f t="shared" si="16"/>
        <v>2</v>
      </c>
      <c r="H379" s="79">
        <f t="shared" si="21"/>
        <v>3087.92</v>
      </c>
    </row>
    <row r="380" spans="1:8" x14ac:dyDescent="0.2">
      <c r="A380" s="20" t="s">
        <v>809</v>
      </c>
      <c r="B380" s="15" t="s">
        <v>809</v>
      </c>
      <c r="C380" s="15" t="s">
        <v>1121</v>
      </c>
      <c r="D380" s="14">
        <v>43136</v>
      </c>
      <c r="E380" s="13">
        <v>168190</v>
      </c>
      <c r="F380" s="91" t="s">
        <v>656</v>
      </c>
      <c r="G380" s="12">
        <f t="shared" si="16"/>
        <v>2</v>
      </c>
      <c r="H380" s="79">
        <f t="shared" si="21"/>
        <v>168190</v>
      </c>
    </row>
    <row r="381" spans="1:8" x14ac:dyDescent="0.2">
      <c r="A381" s="20" t="s">
        <v>808</v>
      </c>
      <c r="B381" s="15" t="s">
        <v>808</v>
      </c>
      <c r="C381" s="15" t="s">
        <v>1121</v>
      </c>
      <c r="D381" s="14">
        <v>43136</v>
      </c>
      <c r="E381" s="13">
        <v>68824.800000000003</v>
      </c>
      <c r="F381" s="91" t="s">
        <v>656</v>
      </c>
      <c r="G381" s="12">
        <f t="shared" si="16"/>
        <v>2</v>
      </c>
      <c r="H381" s="79">
        <f t="shared" si="21"/>
        <v>68824.800000000003</v>
      </c>
    </row>
    <row r="382" spans="1:8" x14ac:dyDescent="0.2">
      <c r="A382" s="20" t="s">
        <v>807</v>
      </c>
      <c r="B382" s="15" t="s">
        <v>807</v>
      </c>
      <c r="C382" s="15" t="s">
        <v>1121</v>
      </c>
      <c r="D382" s="14">
        <v>43136</v>
      </c>
      <c r="E382" s="13">
        <v>99167.97</v>
      </c>
      <c r="F382" s="91" t="s">
        <v>656</v>
      </c>
      <c r="G382" s="12">
        <f t="shared" si="16"/>
        <v>2</v>
      </c>
      <c r="H382" s="79">
        <f t="shared" si="21"/>
        <v>99167.97</v>
      </c>
    </row>
    <row r="383" spans="1:8" x14ac:dyDescent="0.2">
      <c r="A383" s="20" t="s">
        <v>806</v>
      </c>
      <c r="B383" s="15" t="s">
        <v>806</v>
      </c>
      <c r="C383" s="15" t="s">
        <v>1121</v>
      </c>
      <c r="D383" s="14">
        <v>43136</v>
      </c>
      <c r="E383" s="13">
        <v>17133.599999999999</v>
      </c>
      <c r="F383" s="91" t="s">
        <v>656</v>
      </c>
      <c r="G383" s="12">
        <f t="shared" si="16"/>
        <v>2</v>
      </c>
      <c r="H383" s="79">
        <f t="shared" si="21"/>
        <v>17133.599999999999</v>
      </c>
    </row>
    <row r="384" spans="1:8" x14ac:dyDescent="0.2">
      <c r="A384" s="20" t="s">
        <v>805</v>
      </c>
      <c r="B384" s="15" t="s">
        <v>805</v>
      </c>
      <c r="C384" s="15" t="s">
        <v>1121</v>
      </c>
      <c r="D384" s="14">
        <v>43138</v>
      </c>
      <c r="E384" s="13">
        <v>3025</v>
      </c>
      <c r="F384" s="91" t="s">
        <v>656</v>
      </c>
      <c r="G384" s="12">
        <f t="shared" si="16"/>
        <v>2</v>
      </c>
      <c r="H384" s="79">
        <f t="shared" si="21"/>
        <v>3025</v>
      </c>
    </row>
    <row r="385" spans="1:8" x14ac:dyDescent="0.2">
      <c r="A385" s="20" t="s">
        <v>804</v>
      </c>
      <c r="B385" s="15" t="s">
        <v>804</v>
      </c>
      <c r="C385" s="15" t="s">
        <v>1121</v>
      </c>
      <c r="D385" s="14">
        <v>43138</v>
      </c>
      <c r="E385" s="13">
        <v>28919</v>
      </c>
      <c r="F385" s="91" t="s">
        <v>656</v>
      </c>
      <c r="G385" s="12">
        <f t="shared" si="16"/>
        <v>2</v>
      </c>
      <c r="H385" s="79">
        <f t="shared" si="21"/>
        <v>28919</v>
      </c>
    </row>
    <row r="386" spans="1:8" x14ac:dyDescent="0.2">
      <c r="A386" s="20" t="s">
        <v>803</v>
      </c>
      <c r="B386" s="15" t="s">
        <v>803</v>
      </c>
      <c r="C386" s="15" t="s">
        <v>1121</v>
      </c>
      <c r="D386" s="14">
        <v>43138</v>
      </c>
      <c r="E386" s="13">
        <v>12408.55</v>
      </c>
      <c r="F386" s="91" t="s">
        <v>656</v>
      </c>
      <c r="G386" s="12">
        <f t="shared" si="16"/>
        <v>2</v>
      </c>
      <c r="H386" s="79">
        <f t="shared" si="21"/>
        <v>12408.55</v>
      </c>
    </row>
    <row r="387" spans="1:8" x14ac:dyDescent="0.2">
      <c r="A387" s="20" t="s">
        <v>802</v>
      </c>
      <c r="B387" s="15" t="s">
        <v>802</v>
      </c>
      <c r="C387" s="15" t="s">
        <v>1121</v>
      </c>
      <c r="D387" s="14">
        <v>43138</v>
      </c>
      <c r="E387" s="13">
        <v>2606.34</v>
      </c>
      <c r="F387" s="91" t="s">
        <v>656</v>
      </c>
      <c r="G387" s="12">
        <f t="shared" si="16"/>
        <v>2</v>
      </c>
      <c r="H387" s="79">
        <f t="shared" si="21"/>
        <v>2606.34</v>
      </c>
    </row>
    <row r="388" spans="1:8" x14ac:dyDescent="0.2">
      <c r="A388" s="20" t="s">
        <v>801</v>
      </c>
      <c r="B388" s="15" t="s">
        <v>801</v>
      </c>
      <c r="C388" s="15" t="s">
        <v>1121</v>
      </c>
      <c r="D388" s="14">
        <v>43138</v>
      </c>
      <c r="E388" s="13">
        <v>4963.42</v>
      </c>
      <c r="F388" s="91" t="s">
        <v>656</v>
      </c>
      <c r="G388" s="12">
        <f t="shared" si="16"/>
        <v>2</v>
      </c>
      <c r="H388" s="79">
        <f t="shared" si="21"/>
        <v>4963.42</v>
      </c>
    </row>
    <row r="389" spans="1:8" x14ac:dyDescent="0.2">
      <c r="A389" s="20" t="s">
        <v>800</v>
      </c>
      <c r="B389" s="15" t="s">
        <v>800</v>
      </c>
      <c r="C389" s="15" t="s">
        <v>1121</v>
      </c>
      <c r="D389" s="14">
        <v>43138</v>
      </c>
      <c r="E389" s="13">
        <v>25598.76</v>
      </c>
      <c r="F389" s="91" t="s">
        <v>656</v>
      </c>
      <c r="G389" s="12">
        <f t="shared" si="16"/>
        <v>2</v>
      </c>
      <c r="H389" s="79">
        <f t="shared" si="21"/>
        <v>25598.76</v>
      </c>
    </row>
    <row r="390" spans="1:8" x14ac:dyDescent="0.2">
      <c r="A390" s="20" t="s">
        <v>799</v>
      </c>
      <c r="B390" s="15" t="s">
        <v>799</v>
      </c>
      <c r="C390" s="15" t="s">
        <v>1121</v>
      </c>
      <c r="D390" s="14">
        <v>43138</v>
      </c>
      <c r="E390" s="13">
        <v>15481.95</v>
      </c>
      <c r="F390" s="91" t="s">
        <v>656</v>
      </c>
      <c r="G390" s="12">
        <f t="shared" si="16"/>
        <v>2</v>
      </c>
      <c r="H390" s="79">
        <f t="shared" si="21"/>
        <v>15481.95</v>
      </c>
    </row>
    <row r="391" spans="1:8" x14ac:dyDescent="0.2">
      <c r="A391" s="20" t="s">
        <v>798</v>
      </c>
      <c r="B391" s="15" t="s">
        <v>798</v>
      </c>
      <c r="C391" s="15" t="s">
        <v>1121</v>
      </c>
      <c r="D391" s="14">
        <v>43138</v>
      </c>
      <c r="E391" s="13">
        <v>18588.02</v>
      </c>
      <c r="F391" s="91" t="s">
        <v>656</v>
      </c>
      <c r="G391" s="12">
        <f t="shared" ref="G391:G454" si="22">MONTH(D391)</f>
        <v>2</v>
      </c>
      <c r="H391" s="79">
        <f t="shared" si="21"/>
        <v>18588.02</v>
      </c>
    </row>
    <row r="392" spans="1:8" x14ac:dyDescent="0.2">
      <c r="A392" s="20" t="s">
        <v>797</v>
      </c>
      <c r="B392" s="15" t="s">
        <v>797</v>
      </c>
      <c r="C392" s="15" t="s">
        <v>1121</v>
      </c>
      <c r="D392" s="14">
        <v>43138</v>
      </c>
      <c r="E392" s="13">
        <v>33323.4</v>
      </c>
      <c r="F392" s="91" t="s">
        <v>656</v>
      </c>
      <c r="G392" s="12">
        <f t="shared" si="22"/>
        <v>2</v>
      </c>
      <c r="H392" s="79">
        <f t="shared" si="21"/>
        <v>33323.4</v>
      </c>
    </row>
    <row r="393" spans="1:8" x14ac:dyDescent="0.2">
      <c r="A393" s="20" t="s">
        <v>796</v>
      </c>
      <c r="B393" s="15" t="s">
        <v>796</v>
      </c>
      <c r="C393" s="15" t="s">
        <v>1121</v>
      </c>
      <c r="D393" s="14">
        <v>43138</v>
      </c>
      <c r="E393" s="13">
        <v>22176.880000000001</v>
      </c>
      <c r="F393" s="91" t="s">
        <v>656</v>
      </c>
      <c r="G393" s="12">
        <f t="shared" si="22"/>
        <v>2</v>
      </c>
      <c r="H393" s="79">
        <f t="shared" si="21"/>
        <v>22176.880000000001</v>
      </c>
    </row>
    <row r="394" spans="1:8" x14ac:dyDescent="0.2">
      <c r="A394" s="20" t="s">
        <v>795</v>
      </c>
      <c r="B394" s="15" t="s">
        <v>795</v>
      </c>
      <c r="C394" s="15" t="s">
        <v>1121</v>
      </c>
      <c r="D394" s="14">
        <v>43139</v>
      </c>
      <c r="E394" s="13">
        <v>56233.62</v>
      </c>
      <c r="F394" s="91" t="s">
        <v>656</v>
      </c>
      <c r="G394" s="12">
        <f t="shared" si="22"/>
        <v>2</v>
      </c>
      <c r="H394" s="79">
        <f t="shared" si="21"/>
        <v>56233.62</v>
      </c>
    </row>
    <row r="395" spans="1:8" x14ac:dyDescent="0.2">
      <c r="A395" s="20" t="s">
        <v>794</v>
      </c>
      <c r="B395" s="15" t="s">
        <v>794</v>
      </c>
      <c r="C395" s="15" t="s">
        <v>1121</v>
      </c>
      <c r="D395" s="14">
        <v>43139</v>
      </c>
      <c r="E395" s="13">
        <v>102835.53</v>
      </c>
      <c r="F395" s="91" t="s">
        <v>656</v>
      </c>
      <c r="G395" s="12">
        <f t="shared" si="22"/>
        <v>2</v>
      </c>
      <c r="H395" s="79">
        <f t="shared" si="21"/>
        <v>102835.53</v>
      </c>
    </row>
    <row r="396" spans="1:8" x14ac:dyDescent="0.2">
      <c r="A396" s="20" t="s">
        <v>793</v>
      </c>
      <c r="B396" s="15" t="s">
        <v>793</v>
      </c>
      <c r="C396" s="15" t="s">
        <v>1121</v>
      </c>
      <c r="D396" s="14">
        <v>43139</v>
      </c>
      <c r="E396" s="13">
        <v>27225</v>
      </c>
      <c r="F396" s="91" t="s">
        <v>656</v>
      </c>
      <c r="G396" s="12">
        <f t="shared" si="22"/>
        <v>2</v>
      </c>
      <c r="H396" s="79">
        <f t="shared" si="21"/>
        <v>27225</v>
      </c>
    </row>
    <row r="397" spans="1:8" x14ac:dyDescent="0.2">
      <c r="A397" s="20" t="s">
        <v>792</v>
      </c>
      <c r="B397" s="15" t="s">
        <v>792</v>
      </c>
      <c r="C397" s="15" t="s">
        <v>1121</v>
      </c>
      <c r="D397" s="14">
        <v>43139</v>
      </c>
      <c r="E397" s="13">
        <v>4060.76</v>
      </c>
      <c r="F397" s="91" t="s">
        <v>656</v>
      </c>
      <c r="G397" s="12">
        <f t="shared" si="22"/>
        <v>2</v>
      </c>
      <c r="H397" s="79">
        <f t="shared" si="21"/>
        <v>4060.76</v>
      </c>
    </row>
    <row r="398" spans="1:8" x14ac:dyDescent="0.2">
      <c r="A398" s="20" t="s">
        <v>791</v>
      </c>
      <c r="B398" s="15" t="s">
        <v>791</v>
      </c>
      <c r="C398" s="15" t="s">
        <v>1121</v>
      </c>
      <c r="D398" s="14">
        <v>43139</v>
      </c>
      <c r="E398" s="13">
        <v>26051.3</v>
      </c>
      <c r="F398" s="91" t="s">
        <v>656</v>
      </c>
      <c r="G398" s="12">
        <f t="shared" si="22"/>
        <v>2</v>
      </c>
      <c r="H398" s="79">
        <f t="shared" si="21"/>
        <v>26051.3</v>
      </c>
    </row>
    <row r="399" spans="1:8" x14ac:dyDescent="0.2">
      <c r="A399" s="20" t="s">
        <v>790</v>
      </c>
      <c r="B399" s="15" t="s">
        <v>790</v>
      </c>
      <c r="C399" s="15" t="s">
        <v>1121</v>
      </c>
      <c r="D399" s="14">
        <v>43139</v>
      </c>
      <c r="E399" s="13">
        <v>27225</v>
      </c>
      <c r="F399" s="91" t="s">
        <v>656</v>
      </c>
      <c r="G399" s="12">
        <f t="shared" si="22"/>
        <v>2</v>
      </c>
      <c r="H399" s="79">
        <f t="shared" si="21"/>
        <v>27225</v>
      </c>
    </row>
    <row r="400" spans="1:8" x14ac:dyDescent="0.2">
      <c r="A400" s="20" t="s">
        <v>789</v>
      </c>
      <c r="B400" s="15" t="s">
        <v>789</v>
      </c>
      <c r="C400" s="15" t="s">
        <v>1121</v>
      </c>
      <c r="D400" s="14">
        <v>43139</v>
      </c>
      <c r="E400" s="13">
        <v>1022.45</v>
      </c>
      <c r="F400" s="91" t="s">
        <v>656</v>
      </c>
      <c r="G400" s="12">
        <f t="shared" si="22"/>
        <v>2</v>
      </c>
      <c r="H400" s="79">
        <f t="shared" si="21"/>
        <v>1022.45</v>
      </c>
    </row>
    <row r="401" spans="1:8" x14ac:dyDescent="0.2">
      <c r="A401" s="20" t="s">
        <v>788</v>
      </c>
      <c r="B401" s="15" t="s">
        <v>788</v>
      </c>
      <c r="C401" s="15" t="s">
        <v>1121</v>
      </c>
      <c r="D401" s="14">
        <v>43139</v>
      </c>
      <c r="E401" s="13">
        <v>3067.35</v>
      </c>
      <c r="F401" s="91" t="s">
        <v>656</v>
      </c>
      <c r="G401" s="12">
        <f t="shared" si="22"/>
        <v>2</v>
      </c>
      <c r="H401" s="79">
        <f t="shared" si="21"/>
        <v>3067.35</v>
      </c>
    </row>
    <row r="402" spans="1:8" x14ac:dyDescent="0.2">
      <c r="A402" s="20" t="s">
        <v>787</v>
      </c>
      <c r="B402" s="15" t="s">
        <v>787</v>
      </c>
      <c r="C402" s="15" t="s">
        <v>1121</v>
      </c>
      <c r="D402" s="14">
        <v>43139</v>
      </c>
      <c r="E402" s="13">
        <v>3067.35</v>
      </c>
      <c r="F402" s="91" t="s">
        <v>656</v>
      </c>
      <c r="G402" s="12">
        <f t="shared" si="22"/>
        <v>2</v>
      </c>
      <c r="H402" s="79">
        <f t="shared" si="21"/>
        <v>3067.35</v>
      </c>
    </row>
    <row r="403" spans="1:8" x14ac:dyDescent="0.2">
      <c r="A403" s="20" t="s">
        <v>786</v>
      </c>
      <c r="B403" s="15" t="s">
        <v>786</v>
      </c>
      <c r="C403" s="15" t="s">
        <v>1121</v>
      </c>
      <c r="D403" s="14">
        <v>43139</v>
      </c>
      <c r="E403" s="13">
        <v>1022.45</v>
      </c>
      <c r="F403" s="91" t="s">
        <v>656</v>
      </c>
      <c r="G403" s="12">
        <f t="shared" si="22"/>
        <v>2</v>
      </c>
      <c r="H403" s="79">
        <f t="shared" si="21"/>
        <v>1022.45</v>
      </c>
    </row>
    <row r="404" spans="1:8" x14ac:dyDescent="0.2">
      <c r="A404" s="20" t="s">
        <v>785</v>
      </c>
      <c r="B404" s="15" t="s">
        <v>785</v>
      </c>
      <c r="C404" s="15" t="s">
        <v>1121</v>
      </c>
      <c r="D404" s="14">
        <v>43139</v>
      </c>
      <c r="E404" s="13">
        <v>10623.8</v>
      </c>
      <c r="F404" s="91" t="s">
        <v>656</v>
      </c>
      <c r="G404" s="12">
        <f t="shared" si="22"/>
        <v>2</v>
      </c>
      <c r="H404" s="79">
        <f t="shared" si="21"/>
        <v>10623.8</v>
      </c>
    </row>
    <row r="405" spans="1:8" x14ac:dyDescent="0.2">
      <c r="A405" s="20" t="s">
        <v>784</v>
      </c>
      <c r="B405" s="15" t="s">
        <v>784</v>
      </c>
      <c r="C405" s="15" t="s">
        <v>1121</v>
      </c>
      <c r="D405" s="14">
        <v>43139</v>
      </c>
      <c r="E405" s="13">
        <v>10623.8</v>
      </c>
      <c r="F405" s="91" t="s">
        <v>656</v>
      </c>
      <c r="G405" s="12">
        <f t="shared" si="22"/>
        <v>2</v>
      </c>
      <c r="H405" s="79">
        <f t="shared" si="21"/>
        <v>10623.8</v>
      </c>
    </row>
    <row r="406" spans="1:8" x14ac:dyDescent="0.2">
      <c r="A406" s="20" t="s">
        <v>783</v>
      </c>
      <c r="B406" s="15" t="s">
        <v>783</v>
      </c>
      <c r="C406" s="15" t="s">
        <v>1121</v>
      </c>
      <c r="D406" s="14">
        <v>43139</v>
      </c>
      <c r="E406" s="13">
        <v>5311.9</v>
      </c>
      <c r="F406" s="91" t="s">
        <v>656</v>
      </c>
      <c r="G406" s="12">
        <f t="shared" si="22"/>
        <v>2</v>
      </c>
      <c r="H406" s="79">
        <f t="shared" si="21"/>
        <v>5311.9</v>
      </c>
    </row>
    <row r="407" spans="1:8" x14ac:dyDescent="0.2">
      <c r="A407" s="20" t="s">
        <v>782</v>
      </c>
      <c r="B407" s="15" t="s">
        <v>782</v>
      </c>
      <c r="C407" s="15" t="s">
        <v>1121</v>
      </c>
      <c r="D407" s="14">
        <v>43139</v>
      </c>
      <c r="E407" s="13">
        <v>25013.119999999999</v>
      </c>
      <c r="F407" s="91" t="s">
        <v>656</v>
      </c>
      <c r="G407" s="12">
        <f t="shared" si="22"/>
        <v>2</v>
      </c>
      <c r="H407" s="79">
        <f t="shared" si="21"/>
        <v>25013.119999999999</v>
      </c>
    </row>
    <row r="408" spans="1:8" x14ac:dyDescent="0.2">
      <c r="A408" s="20" t="s">
        <v>781</v>
      </c>
      <c r="B408" s="15" t="s">
        <v>781</v>
      </c>
      <c r="C408" s="15" t="s">
        <v>1121</v>
      </c>
      <c r="D408" s="14">
        <v>43139</v>
      </c>
      <c r="E408" s="13">
        <v>6157.69</v>
      </c>
      <c r="F408" s="91" t="s">
        <v>656</v>
      </c>
      <c r="G408" s="12">
        <f t="shared" si="22"/>
        <v>2</v>
      </c>
      <c r="H408" s="79">
        <f t="shared" si="21"/>
        <v>6157.69</v>
      </c>
    </row>
    <row r="409" spans="1:8" x14ac:dyDescent="0.2">
      <c r="A409" s="20" t="s">
        <v>780</v>
      </c>
      <c r="B409" s="15" t="s">
        <v>780</v>
      </c>
      <c r="C409" s="15" t="s">
        <v>1121</v>
      </c>
      <c r="D409" s="14">
        <v>43139</v>
      </c>
      <c r="E409" s="13">
        <v>41140</v>
      </c>
      <c r="F409" s="91" t="s">
        <v>656</v>
      </c>
      <c r="G409" s="12">
        <f t="shared" si="22"/>
        <v>2</v>
      </c>
      <c r="H409" s="79">
        <f t="shared" si="21"/>
        <v>41140</v>
      </c>
    </row>
    <row r="410" spans="1:8" x14ac:dyDescent="0.2">
      <c r="A410" s="20" t="s">
        <v>779</v>
      </c>
      <c r="B410" s="15" t="s">
        <v>779</v>
      </c>
      <c r="C410" s="15" t="s">
        <v>1121</v>
      </c>
      <c r="D410" s="14">
        <v>43139</v>
      </c>
      <c r="E410" s="13">
        <v>8307.86</v>
      </c>
      <c r="F410" s="91" t="s">
        <v>656</v>
      </c>
      <c r="G410" s="12">
        <f t="shared" si="22"/>
        <v>2</v>
      </c>
      <c r="H410" s="79">
        <f t="shared" si="21"/>
        <v>8307.86</v>
      </c>
    </row>
    <row r="411" spans="1:8" x14ac:dyDescent="0.2">
      <c r="A411" s="20" t="s">
        <v>778</v>
      </c>
      <c r="B411" s="15" t="s">
        <v>778</v>
      </c>
      <c r="C411" s="15" t="s">
        <v>1121</v>
      </c>
      <c r="D411" s="14">
        <v>43139</v>
      </c>
      <c r="E411" s="13">
        <v>24200</v>
      </c>
      <c r="F411" s="91" t="s">
        <v>656</v>
      </c>
      <c r="G411" s="12">
        <f t="shared" si="22"/>
        <v>2</v>
      </c>
      <c r="H411" s="79">
        <f t="shared" si="21"/>
        <v>24200</v>
      </c>
    </row>
    <row r="412" spans="1:8" x14ac:dyDescent="0.2">
      <c r="A412" s="20" t="s">
        <v>777</v>
      </c>
      <c r="B412" s="15" t="s">
        <v>777</v>
      </c>
      <c r="C412" s="15" t="s">
        <v>1121</v>
      </c>
      <c r="D412" s="14">
        <v>43139</v>
      </c>
      <c r="E412" s="13">
        <v>21780</v>
      </c>
      <c r="F412" s="91" t="s">
        <v>656</v>
      </c>
      <c r="G412" s="12">
        <f t="shared" si="22"/>
        <v>2</v>
      </c>
      <c r="H412" s="79">
        <f t="shared" si="21"/>
        <v>21780</v>
      </c>
    </row>
    <row r="413" spans="1:8" x14ac:dyDescent="0.2">
      <c r="A413" s="20" t="s">
        <v>776</v>
      </c>
      <c r="B413" s="15" t="s">
        <v>776</v>
      </c>
      <c r="C413" s="15" t="s">
        <v>1121</v>
      </c>
      <c r="D413" s="14">
        <v>43140</v>
      </c>
      <c r="E413" s="13">
        <v>3607222.96</v>
      </c>
      <c r="F413" s="91" t="s">
        <v>656</v>
      </c>
      <c r="G413" s="12">
        <f t="shared" si="22"/>
        <v>2</v>
      </c>
      <c r="H413" s="79">
        <f t="shared" si="21"/>
        <v>3607222.96</v>
      </c>
    </row>
    <row r="414" spans="1:8" x14ac:dyDescent="0.2">
      <c r="A414" s="20" t="s">
        <v>775</v>
      </c>
      <c r="B414" s="15" t="s">
        <v>775</v>
      </c>
      <c r="C414" s="15" t="s">
        <v>1121</v>
      </c>
      <c r="D414" s="14">
        <v>43140</v>
      </c>
      <c r="E414" s="13">
        <v>15282.3</v>
      </c>
      <c r="F414" s="91" t="s">
        <v>656</v>
      </c>
      <c r="G414" s="12">
        <f t="shared" si="22"/>
        <v>2</v>
      </c>
      <c r="H414" s="79">
        <f t="shared" si="21"/>
        <v>15282.3</v>
      </c>
    </row>
    <row r="415" spans="1:8" x14ac:dyDescent="0.2">
      <c r="A415" s="20" t="s">
        <v>774</v>
      </c>
      <c r="B415" s="15" t="s">
        <v>774</v>
      </c>
      <c r="C415" s="15" t="s">
        <v>1121</v>
      </c>
      <c r="D415" s="14">
        <v>43140</v>
      </c>
      <c r="E415" s="13">
        <v>29097.84</v>
      </c>
      <c r="F415" s="91" t="s">
        <v>656</v>
      </c>
      <c r="G415" s="12">
        <f t="shared" si="22"/>
        <v>2</v>
      </c>
      <c r="H415" s="79">
        <f t="shared" si="21"/>
        <v>29097.84</v>
      </c>
    </row>
    <row r="416" spans="1:8" x14ac:dyDescent="0.2">
      <c r="A416" s="20" t="s">
        <v>770</v>
      </c>
      <c r="B416" s="15" t="s">
        <v>770</v>
      </c>
      <c r="C416" s="15" t="s">
        <v>1121</v>
      </c>
      <c r="D416" s="14">
        <v>43144</v>
      </c>
      <c r="E416" s="13">
        <v>1972.3</v>
      </c>
      <c r="F416" s="91" t="s">
        <v>656</v>
      </c>
      <c r="G416" s="12">
        <f t="shared" si="22"/>
        <v>2</v>
      </c>
      <c r="H416" s="79">
        <f t="shared" si="21"/>
        <v>1972.3</v>
      </c>
    </row>
    <row r="417" spans="1:8" x14ac:dyDescent="0.2">
      <c r="A417" s="20" t="s">
        <v>623</v>
      </c>
      <c r="B417" s="15" t="s">
        <v>623</v>
      </c>
      <c r="C417" s="15" t="s">
        <v>1121</v>
      </c>
      <c r="D417" s="14">
        <v>43144</v>
      </c>
      <c r="E417" s="13">
        <v>13915.3</v>
      </c>
      <c r="F417" s="91" t="s">
        <v>656</v>
      </c>
      <c r="G417" s="12">
        <f t="shared" si="22"/>
        <v>2</v>
      </c>
      <c r="H417" s="79">
        <f t="shared" si="21"/>
        <v>13915.3</v>
      </c>
    </row>
    <row r="418" spans="1:8" x14ac:dyDescent="0.2">
      <c r="A418" s="20" t="s">
        <v>769</v>
      </c>
      <c r="B418" s="15" t="s">
        <v>769</v>
      </c>
      <c r="C418" s="15" t="s">
        <v>1121</v>
      </c>
      <c r="D418" s="14">
        <v>43144</v>
      </c>
      <c r="E418" s="13">
        <v>810.6</v>
      </c>
      <c r="F418" s="91" t="s">
        <v>656</v>
      </c>
      <c r="G418" s="12">
        <f t="shared" si="22"/>
        <v>2</v>
      </c>
      <c r="H418" s="79">
        <f t="shared" si="21"/>
        <v>810.6</v>
      </c>
    </row>
    <row r="419" spans="1:8" x14ac:dyDescent="0.2">
      <c r="A419" s="20" t="s">
        <v>623</v>
      </c>
      <c r="B419" s="15" t="s">
        <v>623</v>
      </c>
      <c r="C419" s="15" t="s">
        <v>1121</v>
      </c>
      <c r="D419" s="14">
        <v>43144</v>
      </c>
      <c r="E419" s="13">
        <v>515.3814814814815</v>
      </c>
      <c r="F419" s="92" t="s">
        <v>597</v>
      </c>
      <c r="G419" s="12">
        <f t="shared" si="22"/>
        <v>2</v>
      </c>
      <c r="H419" s="79">
        <f>E419*$H$3</f>
        <v>13039.151481481482</v>
      </c>
    </row>
    <row r="420" spans="1:8" x14ac:dyDescent="0.2">
      <c r="A420" s="20" t="s">
        <v>768</v>
      </c>
      <c r="B420" s="15" t="s">
        <v>768</v>
      </c>
      <c r="C420" s="15" t="s">
        <v>1121</v>
      </c>
      <c r="D420" s="14">
        <v>43145</v>
      </c>
      <c r="E420" s="13">
        <v>5298.59</v>
      </c>
      <c r="F420" s="91" t="s">
        <v>656</v>
      </c>
      <c r="G420" s="12">
        <f t="shared" si="22"/>
        <v>2</v>
      </c>
      <c r="H420" s="79">
        <f t="shared" ref="H420:H462" si="23">E420</f>
        <v>5298.59</v>
      </c>
    </row>
    <row r="421" spans="1:8" x14ac:dyDescent="0.2">
      <c r="A421" s="20" t="s">
        <v>767</v>
      </c>
      <c r="B421" s="15" t="s">
        <v>767</v>
      </c>
      <c r="C421" s="15" t="s">
        <v>1121</v>
      </c>
      <c r="D421" s="14">
        <v>43145</v>
      </c>
      <c r="E421" s="13">
        <v>5298.59</v>
      </c>
      <c r="F421" s="91" t="s">
        <v>656</v>
      </c>
      <c r="G421" s="12">
        <f t="shared" si="22"/>
        <v>2</v>
      </c>
      <c r="H421" s="79">
        <f t="shared" si="23"/>
        <v>5298.59</v>
      </c>
    </row>
    <row r="422" spans="1:8" x14ac:dyDescent="0.2">
      <c r="A422" s="20" t="s">
        <v>766</v>
      </c>
      <c r="B422" s="15" t="s">
        <v>766</v>
      </c>
      <c r="C422" s="15" t="s">
        <v>1121</v>
      </c>
      <c r="D422" s="14">
        <v>43145</v>
      </c>
      <c r="E422" s="13">
        <v>5298.59</v>
      </c>
      <c r="F422" s="91" t="s">
        <v>656</v>
      </c>
      <c r="G422" s="12">
        <f t="shared" si="22"/>
        <v>2</v>
      </c>
      <c r="H422" s="79">
        <f t="shared" si="23"/>
        <v>5298.59</v>
      </c>
    </row>
    <row r="423" spans="1:8" x14ac:dyDescent="0.2">
      <c r="A423" s="20" t="s">
        <v>765</v>
      </c>
      <c r="B423" s="15" t="s">
        <v>765</v>
      </c>
      <c r="C423" s="15" t="s">
        <v>1121</v>
      </c>
      <c r="D423" s="14">
        <v>43145</v>
      </c>
      <c r="E423" s="13">
        <v>5298.59</v>
      </c>
      <c r="F423" s="91" t="s">
        <v>656</v>
      </c>
      <c r="G423" s="12">
        <f t="shared" si="22"/>
        <v>2</v>
      </c>
      <c r="H423" s="79">
        <f t="shared" si="23"/>
        <v>5298.59</v>
      </c>
    </row>
    <row r="424" spans="1:8" x14ac:dyDescent="0.2">
      <c r="A424" s="20" t="s">
        <v>764</v>
      </c>
      <c r="B424" s="15" t="s">
        <v>764</v>
      </c>
      <c r="C424" s="15" t="s">
        <v>1121</v>
      </c>
      <c r="D424" s="14">
        <v>43145</v>
      </c>
      <c r="E424" s="13">
        <v>5298.59</v>
      </c>
      <c r="F424" s="91" t="s">
        <v>656</v>
      </c>
      <c r="G424" s="12">
        <f t="shared" si="22"/>
        <v>2</v>
      </c>
      <c r="H424" s="79">
        <f t="shared" si="23"/>
        <v>5298.59</v>
      </c>
    </row>
    <row r="425" spans="1:8" x14ac:dyDescent="0.2">
      <c r="A425" s="20" t="s">
        <v>763</v>
      </c>
      <c r="B425" s="15" t="s">
        <v>763</v>
      </c>
      <c r="C425" s="15" t="s">
        <v>1121</v>
      </c>
      <c r="D425" s="14">
        <v>43145</v>
      </c>
      <c r="E425" s="13">
        <v>30129</v>
      </c>
      <c r="F425" s="91" t="s">
        <v>656</v>
      </c>
      <c r="G425" s="12">
        <f t="shared" si="22"/>
        <v>2</v>
      </c>
      <c r="H425" s="79">
        <f t="shared" si="23"/>
        <v>30129</v>
      </c>
    </row>
    <row r="426" spans="1:8" x14ac:dyDescent="0.2">
      <c r="A426" s="20" t="s">
        <v>762</v>
      </c>
      <c r="B426" s="15" t="s">
        <v>762</v>
      </c>
      <c r="C426" s="15" t="s">
        <v>1121</v>
      </c>
      <c r="D426" s="14">
        <v>43146</v>
      </c>
      <c r="E426" s="13">
        <v>22820.6</v>
      </c>
      <c r="F426" s="91" t="s">
        <v>656</v>
      </c>
      <c r="G426" s="12">
        <f t="shared" si="22"/>
        <v>2</v>
      </c>
      <c r="H426" s="79">
        <f t="shared" si="23"/>
        <v>22820.6</v>
      </c>
    </row>
    <row r="427" spans="1:8" x14ac:dyDescent="0.2">
      <c r="A427" s="20" t="s">
        <v>761</v>
      </c>
      <c r="B427" s="15" t="s">
        <v>761</v>
      </c>
      <c r="C427" s="15" t="s">
        <v>1121</v>
      </c>
      <c r="D427" s="14">
        <v>43146</v>
      </c>
      <c r="E427" s="13">
        <v>3087.92</v>
      </c>
      <c r="F427" s="91" t="s">
        <v>656</v>
      </c>
      <c r="G427" s="12">
        <f t="shared" si="22"/>
        <v>2</v>
      </c>
      <c r="H427" s="79">
        <f t="shared" si="23"/>
        <v>3087.92</v>
      </c>
    </row>
    <row r="428" spans="1:8" x14ac:dyDescent="0.2">
      <c r="A428" s="20" t="s">
        <v>760</v>
      </c>
      <c r="B428" s="15" t="s">
        <v>760</v>
      </c>
      <c r="C428" s="15" t="s">
        <v>1121</v>
      </c>
      <c r="D428" s="14">
        <v>43146</v>
      </c>
      <c r="E428" s="13">
        <v>5210.26</v>
      </c>
      <c r="F428" s="91" t="s">
        <v>656</v>
      </c>
      <c r="G428" s="12">
        <f t="shared" si="22"/>
        <v>2</v>
      </c>
      <c r="H428" s="79">
        <f t="shared" si="23"/>
        <v>5210.26</v>
      </c>
    </row>
    <row r="429" spans="1:8" x14ac:dyDescent="0.2">
      <c r="A429" s="20" t="s">
        <v>759</v>
      </c>
      <c r="B429" s="15" t="s">
        <v>759</v>
      </c>
      <c r="C429" s="15" t="s">
        <v>1121</v>
      </c>
      <c r="D429" s="14">
        <v>43146</v>
      </c>
      <c r="E429" s="13">
        <v>7412</v>
      </c>
      <c r="F429" s="91" t="s">
        <v>656</v>
      </c>
      <c r="G429" s="12">
        <f t="shared" si="22"/>
        <v>2</v>
      </c>
      <c r="H429" s="79">
        <f t="shared" si="23"/>
        <v>7412</v>
      </c>
    </row>
    <row r="430" spans="1:8" x14ac:dyDescent="0.2">
      <c r="A430" s="20" t="s">
        <v>758</v>
      </c>
      <c r="B430" s="15" t="s">
        <v>758</v>
      </c>
      <c r="C430" s="15" t="s">
        <v>1121</v>
      </c>
      <c r="D430" s="14">
        <v>43146</v>
      </c>
      <c r="E430" s="13">
        <v>166886.82999999999</v>
      </c>
      <c r="F430" s="91" t="s">
        <v>656</v>
      </c>
      <c r="G430" s="12">
        <f t="shared" si="22"/>
        <v>2</v>
      </c>
      <c r="H430" s="79">
        <f t="shared" si="23"/>
        <v>166886.82999999999</v>
      </c>
    </row>
    <row r="431" spans="1:8" x14ac:dyDescent="0.2">
      <c r="A431" s="20" t="s">
        <v>757</v>
      </c>
      <c r="B431" s="15" t="s">
        <v>757</v>
      </c>
      <c r="C431" s="15" t="s">
        <v>1121</v>
      </c>
      <c r="D431" s="14">
        <v>43146</v>
      </c>
      <c r="E431" s="13">
        <v>20868.87</v>
      </c>
      <c r="F431" s="91" t="s">
        <v>656</v>
      </c>
      <c r="G431" s="12">
        <f t="shared" si="22"/>
        <v>2</v>
      </c>
      <c r="H431" s="79">
        <f t="shared" si="23"/>
        <v>20868.87</v>
      </c>
    </row>
    <row r="432" spans="1:8" x14ac:dyDescent="0.2">
      <c r="A432" s="20" t="s">
        <v>756</v>
      </c>
      <c r="B432" s="15" t="s">
        <v>756</v>
      </c>
      <c r="C432" s="15" t="s">
        <v>1121</v>
      </c>
      <c r="D432" s="14">
        <v>43146</v>
      </c>
      <c r="E432" s="13">
        <v>46055.63</v>
      </c>
      <c r="F432" s="91" t="s">
        <v>656</v>
      </c>
      <c r="G432" s="12">
        <f t="shared" si="22"/>
        <v>2</v>
      </c>
      <c r="H432" s="79">
        <f t="shared" si="23"/>
        <v>46055.63</v>
      </c>
    </row>
    <row r="433" spans="1:8" x14ac:dyDescent="0.2">
      <c r="A433" s="20" t="s">
        <v>755</v>
      </c>
      <c r="B433" s="15" t="s">
        <v>755</v>
      </c>
      <c r="C433" s="15" t="s">
        <v>1121</v>
      </c>
      <c r="D433" s="14">
        <v>43146</v>
      </c>
      <c r="E433" s="13">
        <v>152028.03</v>
      </c>
      <c r="F433" s="91" t="s">
        <v>656</v>
      </c>
      <c r="G433" s="12">
        <f t="shared" si="22"/>
        <v>2</v>
      </c>
      <c r="H433" s="79">
        <f t="shared" si="23"/>
        <v>152028.03</v>
      </c>
    </row>
    <row r="434" spans="1:8" x14ac:dyDescent="0.2">
      <c r="A434" s="20" t="s">
        <v>754</v>
      </c>
      <c r="B434" s="15" t="s">
        <v>754</v>
      </c>
      <c r="C434" s="15" t="s">
        <v>1121</v>
      </c>
      <c r="D434" s="14">
        <v>43146</v>
      </c>
      <c r="E434" s="13">
        <v>6416.63</v>
      </c>
      <c r="F434" s="91" t="s">
        <v>656</v>
      </c>
      <c r="G434" s="12">
        <f t="shared" si="22"/>
        <v>2</v>
      </c>
      <c r="H434" s="79">
        <f t="shared" si="23"/>
        <v>6416.63</v>
      </c>
    </row>
    <row r="435" spans="1:8" x14ac:dyDescent="0.2">
      <c r="A435" s="20" t="s">
        <v>753</v>
      </c>
      <c r="B435" s="15" t="s">
        <v>753</v>
      </c>
      <c r="C435" s="15" t="s">
        <v>1121</v>
      </c>
      <c r="D435" s="14">
        <v>43146</v>
      </c>
      <c r="E435" s="13">
        <v>8172.34</v>
      </c>
      <c r="F435" s="91" t="s">
        <v>656</v>
      </c>
      <c r="G435" s="12">
        <f t="shared" si="22"/>
        <v>2</v>
      </c>
      <c r="H435" s="79">
        <f t="shared" si="23"/>
        <v>8172.34</v>
      </c>
    </row>
    <row r="436" spans="1:8" x14ac:dyDescent="0.2">
      <c r="A436" s="20" t="s">
        <v>752</v>
      </c>
      <c r="B436" s="15" t="s">
        <v>752</v>
      </c>
      <c r="C436" s="15" t="s">
        <v>1121</v>
      </c>
      <c r="D436" s="14">
        <v>43146</v>
      </c>
      <c r="E436" s="13">
        <v>9249.24</v>
      </c>
      <c r="F436" s="91" t="s">
        <v>656</v>
      </c>
      <c r="G436" s="12">
        <f t="shared" si="22"/>
        <v>2</v>
      </c>
      <c r="H436" s="79">
        <f t="shared" si="23"/>
        <v>9249.24</v>
      </c>
    </row>
    <row r="437" spans="1:8" x14ac:dyDescent="0.2">
      <c r="A437" s="20" t="s">
        <v>751</v>
      </c>
      <c r="B437" s="15" t="s">
        <v>751</v>
      </c>
      <c r="C437" s="15" t="s">
        <v>1121</v>
      </c>
      <c r="D437" s="14">
        <v>43146</v>
      </c>
      <c r="E437" s="13">
        <v>7328.97</v>
      </c>
      <c r="F437" s="91" t="s">
        <v>656</v>
      </c>
      <c r="G437" s="12">
        <f t="shared" si="22"/>
        <v>2</v>
      </c>
      <c r="H437" s="79">
        <f t="shared" si="23"/>
        <v>7328.97</v>
      </c>
    </row>
    <row r="438" spans="1:8" x14ac:dyDescent="0.2">
      <c r="A438" s="20" t="s">
        <v>750</v>
      </c>
      <c r="B438" s="15" t="s">
        <v>750</v>
      </c>
      <c r="C438" s="15" t="s">
        <v>1121</v>
      </c>
      <c r="D438" s="14">
        <v>43146</v>
      </c>
      <c r="E438" s="13">
        <v>5695.47</v>
      </c>
      <c r="F438" s="91" t="s">
        <v>656</v>
      </c>
      <c r="G438" s="12">
        <f t="shared" si="22"/>
        <v>2</v>
      </c>
      <c r="H438" s="79">
        <f t="shared" si="23"/>
        <v>5695.47</v>
      </c>
    </row>
    <row r="439" spans="1:8" x14ac:dyDescent="0.2">
      <c r="A439" s="20" t="s">
        <v>749</v>
      </c>
      <c r="B439" s="15" t="s">
        <v>749</v>
      </c>
      <c r="C439" s="15" t="s">
        <v>1121</v>
      </c>
      <c r="D439" s="14">
        <v>43146</v>
      </c>
      <c r="E439" s="13">
        <v>4323.33</v>
      </c>
      <c r="F439" s="91" t="s">
        <v>656</v>
      </c>
      <c r="G439" s="12">
        <f t="shared" si="22"/>
        <v>2</v>
      </c>
      <c r="H439" s="79">
        <f t="shared" si="23"/>
        <v>4323.33</v>
      </c>
    </row>
    <row r="440" spans="1:8" x14ac:dyDescent="0.2">
      <c r="A440" s="20" t="s">
        <v>748</v>
      </c>
      <c r="B440" s="15" t="s">
        <v>748</v>
      </c>
      <c r="C440" s="15" t="s">
        <v>1121</v>
      </c>
      <c r="D440" s="14">
        <v>43146</v>
      </c>
      <c r="E440" s="13">
        <v>7912.19</v>
      </c>
      <c r="F440" s="91" t="s">
        <v>656</v>
      </c>
      <c r="G440" s="12">
        <f t="shared" si="22"/>
        <v>2</v>
      </c>
      <c r="H440" s="79">
        <f t="shared" si="23"/>
        <v>7912.19</v>
      </c>
    </row>
    <row r="441" spans="1:8" x14ac:dyDescent="0.2">
      <c r="A441" s="20" t="s">
        <v>747</v>
      </c>
      <c r="B441" s="15" t="s">
        <v>747</v>
      </c>
      <c r="C441" s="15" t="s">
        <v>1121</v>
      </c>
      <c r="D441" s="14">
        <v>43146</v>
      </c>
      <c r="E441" s="13">
        <v>3968.8</v>
      </c>
      <c r="F441" s="91" t="s">
        <v>656</v>
      </c>
      <c r="G441" s="12">
        <f t="shared" si="22"/>
        <v>2</v>
      </c>
      <c r="H441" s="79">
        <f t="shared" si="23"/>
        <v>3968.8</v>
      </c>
    </row>
    <row r="442" spans="1:8" x14ac:dyDescent="0.2">
      <c r="A442" s="20" t="s">
        <v>746</v>
      </c>
      <c r="B442" s="15" t="s">
        <v>746</v>
      </c>
      <c r="C442" s="15" t="s">
        <v>1121</v>
      </c>
      <c r="D442" s="14">
        <v>43146</v>
      </c>
      <c r="E442" s="13">
        <v>38412.660000000003</v>
      </c>
      <c r="F442" s="91" t="s">
        <v>656</v>
      </c>
      <c r="G442" s="12">
        <f t="shared" si="22"/>
        <v>2</v>
      </c>
      <c r="H442" s="79">
        <f t="shared" si="23"/>
        <v>38412.660000000003</v>
      </c>
    </row>
    <row r="443" spans="1:8" x14ac:dyDescent="0.2">
      <c r="A443" s="20" t="s">
        <v>745</v>
      </c>
      <c r="B443" s="15" t="s">
        <v>745</v>
      </c>
      <c r="C443" s="15" t="s">
        <v>1121</v>
      </c>
      <c r="D443" s="14">
        <v>43146</v>
      </c>
      <c r="E443" s="13">
        <v>4518.1400000000003</v>
      </c>
      <c r="F443" s="91" t="s">
        <v>656</v>
      </c>
      <c r="G443" s="12">
        <f t="shared" si="22"/>
        <v>2</v>
      </c>
      <c r="H443" s="79">
        <f t="shared" si="23"/>
        <v>4518.1400000000003</v>
      </c>
    </row>
    <row r="444" spans="1:8" x14ac:dyDescent="0.2">
      <c r="A444" s="20" t="s">
        <v>744</v>
      </c>
      <c r="B444" s="15" t="s">
        <v>744</v>
      </c>
      <c r="C444" s="15" t="s">
        <v>1121</v>
      </c>
      <c r="D444" s="14">
        <v>43146</v>
      </c>
      <c r="E444" s="13">
        <v>6014.91</v>
      </c>
      <c r="F444" s="91" t="s">
        <v>656</v>
      </c>
      <c r="G444" s="12">
        <f t="shared" si="22"/>
        <v>2</v>
      </c>
      <c r="H444" s="79">
        <f t="shared" si="23"/>
        <v>6014.91</v>
      </c>
    </row>
    <row r="445" spans="1:8" x14ac:dyDescent="0.2">
      <c r="A445" s="20" t="s">
        <v>743</v>
      </c>
      <c r="B445" s="15" t="s">
        <v>743</v>
      </c>
      <c r="C445" s="15" t="s">
        <v>1121</v>
      </c>
      <c r="D445" s="14">
        <v>43146</v>
      </c>
      <c r="E445" s="13">
        <v>33094.71</v>
      </c>
      <c r="F445" s="91" t="s">
        <v>656</v>
      </c>
      <c r="G445" s="12">
        <f t="shared" si="22"/>
        <v>2</v>
      </c>
      <c r="H445" s="79">
        <f t="shared" si="23"/>
        <v>33094.71</v>
      </c>
    </row>
    <row r="446" spans="1:8" x14ac:dyDescent="0.2">
      <c r="A446" s="20" t="s">
        <v>742</v>
      </c>
      <c r="B446" s="15" t="s">
        <v>742</v>
      </c>
      <c r="C446" s="15" t="s">
        <v>1121</v>
      </c>
      <c r="D446" s="14">
        <v>43146</v>
      </c>
      <c r="E446" s="13">
        <v>18431.93</v>
      </c>
      <c r="F446" s="91" t="s">
        <v>656</v>
      </c>
      <c r="G446" s="12">
        <f t="shared" si="22"/>
        <v>2</v>
      </c>
      <c r="H446" s="79">
        <f t="shared" si="23"/>
        <v>18431.93</v>
      </c>
    </row>
    <row r="447" spans="1:8" x14ac:dyDescent="0.2">
      <c r="A447" s="20" t="s">
        <v>741</v>
      </c>
      <c r="B447" s="15" t="s">
        <v>741</v>
      </c>
      <c r="C447" s="15" t="s">
        <v>1121</v>
      </c>
      <c r="D447" s="14">
        <v>43146</v>
      </c>
      <c r="E447" s="13">
        <v>7129.32</v>
      </c>
      <c r="F447" s="91" t="s">
        <v>656</v>
      </c>
      <c r="G447" s="12">
        <f t="shared" si="22"/>
        <v>2</v>
      </c>
      <c r="H447" s="79">
        <f t="shared" si="23"/>
        <v>7129.32</v>
      </c>
    </row>
    <row r="448" spans="1:8" x14ac:dyDescent="0.2">
      <c r="A448" s="20" t="s">
        <v>740</v>
      </c>
      <c r="B448" s="15" t="s">
        <v>740</v>
      </c>
      <c r="C448" s="15" t="s">
        <v>1121</v>
      </c>
      <c r="D448" s="14">
        <v>43146</v>
      </c>
      <c r="E448" s="13">
        <v>16192.22</v>
      </c>
      <c r="F448" s="91" t="s">
        <v>656</v>
      </c>
      <c r="G448" s="12">
        <f t="shared" si="22"/>
        <v>2</v>
      </c>
      <c r="H448" s="79">
        <f t="shared" si="23"/>
        <v>16192.22</v>
      </c>
    </row>
    <row r="449" spans="1:8" x14ac:dyDescent="0.2">
      <c r="A449" s="20" t="s">
        <v>739</v>
      </c>
      <c r="B449" s="15" t="s">
        <v>739</v>
      </c>
      <c r="C449" s="15" t="s">
        <v>1121</v>
      </c>
      <c r="D449" s="14">
        <v>43146</v>
      </c>
      <c r="E449" s="13">
        <v>5487.35</v>
      </c>
      <c r="F449" s="91" t="s">
        <v>656</v>
      </c>
      <c r="G449" s="12">
        <f t="shared" si="22"/>
        <v>2</v>
      </c>
      <c r="H449" s="79">
        <f t="shared" si="23"/>
        <v>5487.35</v>
      </c>
    </row>
    <row r="450" spans="1:8" x14ac:dyDescent="0.2">
      <c r="A450" s="20" t="s">
        <v>738</v>
      </c>
      <c r="B450" s="15" t="s">
        <v>738</v>
      </c>
      <c r="C450" s="15" t="s">
        <v>1121</v>
      </c>
      <c r="D450" s="14">
        <v>43146</v>
      </c>
      <c r="E450" s="13">
        <v>22029.26</v>
      </c>
      <c r="F450" s="91" t="s">
        <v>656</v>
      </c>
      <c r="G450" s="12">
        <f t="shared" si="22"/>
        <v>2</v>
      </c>
      <c r="H450" s="79">
        <f t="shared" si="23"/>
        <v>22029.26</v>
      </c>
    </row>
    <row r="451" spans="1:8" x14ac:dyDescent="0.2">
      <c r="A451" s="20" t="s">
        <v>737</v>
      </c>
      <c r="B451" s="15" t="s">
        <v>737</v>
      </c>
      <c r="C451" s="15" t="s">
        <v>1121</v>
      </c>
      <c r="D451" s="14">
        <v>43146</v>
      </c>
      <c r="E451" s="13">
        <v>39710.99</v>
      </c>
      <c r="F451" s="91" t="s">
        <v>656</v>
      </c>
      <c r="G451" s="12">
        <f t="shared" si="22"/>
        <v>2</v>
      </c>
      <c r="H451" s="79">
        <f t="shared" si="23"/>
        <v>39710.99</v>
      </c>
    </row>
    <row r="452" spans="1:8" x14ac:dyDescent="0.2">
      <c r="A452" s="20" t="s">
        <v>736</v>
      </c>
      <c r="B452" s="15" t="s">
        <v>736</v>
      </c>
      <c r="C452" s="15" t="s">
        <v>1121</v>
      </c>
      <c r="D452" s="14">
        <v>43146</v>
      </c>
      <c r="E452" s="13">
        <v>3859.9</v>
      </c>
      <c r="F452" s="91" t="s">
        <v>656</v>
      </c>
      <c r="G452" s="12">
        <f t="shared" si="22"/>
        <v>2</v>
      </c>
      <c r="H452" s="79">
        <f t="shared" si="23"/>
        <v>3859.9</v>
      </c>
    </row>
    <row r="453" spans="1:8" x14ac:dyDescent="0.2">
      <c r="A453" s="20" t="s">
        <v>735</v>
      </c>
      <c r="B453" s="15" t="s">
        <v>735</v>
      </c>
      <c r="C453" s="15" t="s">
        <v>1121</v>
      </c>
      <c r="D453" s="14">
        <v>43146</v>
      </c>
      <c r="E453" s="13">
        <v>3673.56</v>
      </c>
      <c r="F453" s="91" t="s">
        <v>656</v>
      </c>
      <c r="G453" s="12">
        <f t="shared" si="22"/>
        <v>2</v>
      </c>
      <c r="H453" s="79">
        <f t="shared" si="23"/>
        <v>3673.56</v>
      </c>
    </row>
    <row r="454" spans="1:8" x14ac:dyDescent="0.2">
      <c r="A454" s="20" t="s">
        <v>734</v>
      </c>
      <c r="B454" s="15" t="s">
        <v>734</v>
      </c>
      <c r="C454" s="15" t="s">
        <v>1121</v>
      </c>
      <c r="D454" s="14">
        <v>43146</v>
      </c>
      <c r="E454" s="13">
        <v>8237.68</v>
      </c>
      <c r="F454" s="91" t="s">
        <v>656</v>
      </c>
      <c r="G454" s="12">
        <f t="shared" si="22"/>
        <v>2</v>
      </c>
      <c r="H454" s="79">
        <f t="shared" si="23"/>
        <v>8237.68</v>
      </c>
    </row>
    <row r="455" spans="1:8" x14ac:dyDescent="0.2">
      <c r="A455" s="20" t="s">
        <v>733</v>
      </c>
      <c r="B455" s="15" t="s">
        <v>733</v>
      </c>
      <c r="C455" s="15" t="s">
        <v>1121</v>
      </c>
      <c r="D455" s="14">
        <v>43146</v>
      </c>
      <c r="E455" s="13">
        <v>14645.84</v>
      </c>
      <c r="F455" s="91" t="s">
        <v>656</v>
      </c>
      <c r="G455" s="12">
        <f t="shared" ref="G455:G518" si="24">MONTH(D455)</f>
        <v>2</v>
      </c>
      <c r="H455" s="79">
        <f t="shared" si="23"/>
        <v>14645.84</v>
      </c>
    </row>
    <row r="456" spans="1:8" x14ac:dyDescent="0.2">
      <c r="A456" s="20" t="s">
        <v>732</v>
      </c>
      <c r="B456" s="15" t="s">
        <v>732</v>
      </c>
      <c r="C456" s="15" t="s">
        <v>1121</v>
      </c>
      <c r="D456" s="14">
        <v>43146</v>
      </c>
      <c r="E456" s="13">
        <v>13227.72</v>
      </c>
      <c r="F456" s="91" t="s">
        <v>656</v>
      </c>
      <c r="G456" s="12">
        <f t="shared" si="24"/>
        <v>2</v>
      </c>
      <c r="H456" s="79">
        <f t="shared" si="23"/>
        <v>13227.72</v>
      </c>
    </row>
    <row r="457" spans="1:8" x14ac:dyDescent="0.2">
      <c r="A457" s="20" t="s">
        <v>731</v>
      </c>
      <c r="B457" s="15" t="s">
        <v>731</v>
      </c>
      <c r="C457" s="15" t="s">
        <v>1121</v>
      </c>
      <c r="D457" s="14">
        <v>43146</v>
      </c>
      <c r="E457" s="13">
        <v>8569.2199999999993</v>
      </c>
      <c r="F457" s="91" t="s">
        <v>656</v>
      </c>
      <c r="G457" s="12">
        <f t="shared" si="24"/>
        <v>2</v>
      </c>
      <c r="H457" s="79">
        <f t="shared" si="23"/>
        <v>8569.2199999999993</v>
      </c>
    </row>
    <row r="458" spans="1:8" x14ac:dyDescent="0.2">
      <c r="A458" s="20" t="s">
        <v>730</v>
      </c>
      <c r="B458" s="15" t="s">
        <v>730</v>
      </c>
      <c r="C458" s="15" t="s">
        <v>1121</v>
      </c>
      <c r="D458" s="14">
        <v>43146</v>
      </c>
      <c r="E458" s="13">
        <v>3628.79</v>
      </c>
      <c r="F458" s="91" t="s">
        <v>656</v>
      </c>
      <c r="G458" s="12">
        <f t="shared" si="24"/>
        <v>2</v>
      </c>
      <c r="H458" s="79">
        <f t="shared" si="23"/>
        <v>3628.79</v>
      </c>
    </row>
    <row r="459" spans="1:8" x14ac:dyDescent="0.2">
      <c r="A459" s="20" t="s">
        <v>729</v>
      </c>
      <c r="B459" s="15" t="s">
        <v>729</v>
      </c>
      <c r="C459" s="15" t="s">
        <v>1121</v>
      </c>
      <c r="D459" s="14">
        <v>43146</v>
      </c>
      <c r="E459" s="13">
        <v>9365.4</v>
      </c>
      <c r="F459" s="91" t="s">
        <v>656</v>
      </c>
      <c r="G459" s="12">
        <f t="shared" si="24"/>
        <v>2</v>
      </c>
      <c r="H459" s="79">
        <f t="shared" si="23"/>
        <v>9365.4</v>
      </c>
    </row>
    <row r="460" spans="1:8" x14ac:dyDescent="0.2">
      <c r="A460" s="20" t="s">
        <v>728</v>
      </c>
      <c r="B460" s="15" t="s">
        <v>728</v>
      </c>
      <c r="C460" s="15" t="s">
        <v>1121</v>
      </c>
      <c r="D460" s="14">
        <v>43146</v>
      </c>
      <c r="E460" s="13">
        <v>18864.55</v>
      </c>
      <c r="F460" s="91" t="s">
        <v>656</v>
      </c>
      <c r="G460" s="12">
        <f t="shared" si="24"/>
        <v>2</v>
      </c>
      <c r="H460" s="79">
        <f t="shared" si="23"/>
        <v>18864.55</v>
      </c>
    </row>
    <row r="461" spans="1:8" x14ac:dyDescent="0.2">
      <c r="A461" s="20" t="s">
        <v>622</v>
      </c>
      <c r="B461" s="15" t="s">
        <v>622</v>
      </c>
      <c r="C461" s="15" t="s">
        <v>1121</v>
      </c>
      <c r="D461" s="14">
        <v>43147</v>
      </c>
      <c r="E461" s="13">
        <v>9476031</v>
      </c>
      <c r="F461" s="91" t="s">
        <v>656</v>
      </c>
      <c r="G461" s="12">
        <f t="shared" si="24"/>
        <v>2</v>
      </c>
      <c r="H461" s="79">
        <f t="shared" si="23"/>
        <v>9476031</v>
      </c>
    </row>
    <row r="462" spans="1:8" x14ac:dyDescent="0.2">
      <c r="A462" s="20" t="s">
        <v>727</v>
      </c>
      <c r="B462" s="15" t="s">
        <v>727</v>
      </c>
      <c r="C462" s="15" t="s">
        <v>1121</v>
      </c>
      <c r="D462" s="14">
        <v>43147</v>
      </c>
      <c r="E462" s="13">
        <v>35428.800000000003</v>
      </c>
      <c r="F462" s="91" t="s">
        <v>656</v>
      </c>
      <c r="G462" s="12">
        <f t="shared" si="24"/>
        <v>2</v>
      </c>
      <c r="H462" s="79">
        <f t="shared" si="23"/>
        <v>35428.800000000003</v>
      </c>
    </row>
    <row r="463" spans="1:8" x14ac:dyDescent="0.2">
      <c r="A463" s="20" t="s">
        <v>622</v>
      </c>
      <c r="B463" s="15" t="s">
        <v>622</v>
      </c>
      <c r="C463" s="15" t="s">
        <v>1121</v>
      </c>
      <c r="D463" s="14">
        <v>43147</v>
      </c>
      <c r="E463" s="13">
        <v>350964.11111111112</v>
      </c>
      <c r="F463" s="92" t="s">
        <v>597</v>
      </c>
      <c r="G463" s="12">
        <f t="shared" si="24"/>
        <v>2</v>
      </c>
      <c r="H463" s="79">
        <f>E463*$H$3</f>
        <v>8879392.0111111123</v>
      </c>
    </row>
    <row r="464" spans="1:8" x14ac:dyDescent="0.2">
      <c r="A464" s="20" t="s">
        <v>726</v>
      </c>
      <c r="B464" s="15" t="s">
        <v>726</v>
      </c>
      <c r="C464" s="15" t="s">
        <v>1121</v>
      </c>
      <c r="D464" s="14">
        <v>43150</v>
      </c>
      <c r="E464" s="13">
        <v>19226.080000000002</v>
      </c>
      <c r="F464" s="91" t="s">
        <v>656</v>
      </c>
      <c r="G464" s="12">
        <f t="shared" si="24"/>
        <v>2</v>
      </c>
      <c r="H464" s="79">
        <f t="shared" ref="H464:H476" si="25">E464</f>
        <v>19226.080000000002</v>
      </c>
    </row>
    <row r="465" spans="1:10" x14ac:dyDescent="0.2">
      <c r="A465" s="20" t="s">
        <v>725</v>
      </c>
      <c r="B465" s="15" t="s">
        <v>725</v>
      </c>
      <c r="C465" s="15" t="s">
        <v>1121</v>
      </c>
      <c r="D465" s="14">
        <v>43152</v>
      </c>
      <c r="E465" s="13">
        <v>398258.19</v>
      </c>
      <c r="F465" s="91" t="s">
        <v>656</v>
      </c>
      <c r="G465" s="12">
        <f t="shared" si="24"/>
        <v>2</v>
      </c>
      <c r="H465" s="79">
        <f t="shared" si="25"/>
        <v>398258.19</v>
      </c>
    </row>
    <row r="466" spans="1:10" x14ac:dyDescent="0.2">
      <c r="A466" s="20" t="s">
        <v>724</v>
      </c>
      <c r="B466" s="15" t="s">
        <v>724</v>
      </c>
      <c r="C466" s="15" t="s">
        <v>1121</v>
      </c>
      <c r="D466" s="14">
        <v>43153</v>
      </c>
      <c r="E466" s="13">
        <v>12100</v>
      </c>
      <c r="F466" s="91" t="s">
        <v>656</v>
      </c>
      <c r="G466" s="12">
        <f t="shared" si="24"/>
        <v>2</v>
      </c>
      <c r="H466" s="79">
        <f t="shared" si="25"/>
        <v>12100</v>
      </c>
    </row>
    <row r="467" spans="1:10" x14ac:dyDescent="0.2">
      <c r="A467" s="20" t="s">
        <v>621</v>
      </c>
      <c r="B467" s="15" t="s">
        <v>621</v>
      </c>
      <c r="C467" s="15" t="s">
        <v>1121</v>
      </c>
      <c r="D467" s="14">
        <v>43154</v>
      </c>
      <c r="E467" s="13">
        <v>53837.35</v>
      </c>
      <c r="F467" s="91" t="s">
        <v>656</v>
      </c>
      <c r="G467" s="12">
        <f t="shared" si="24"/>
        <v>2</v>
      </c>
      <c r="H467" s="79">
        <f t="shared" si="25"/>
        <v>53837.35</v>
      </c>
    </row>
    <row r="468" spans="1:10" x14ac:dyDescent="0.2">
      <c r="A468" s="20" t="s">
        <v>723</v>
      </c>
      <c r="B468" s="15" t="s">
        <v>723</v>
      </c>
      <c r="C468" s="15" t="s">
        <v>1121</v>
      </c>
      <c r="D468" s="14">
        <v>43154</v>
      </c>
      <c r="E468" s="13">
        <v>42797.7</v>
      </c>
      <c r="F468" s="91" t="s">
        <v>656</v>
      </c>
      <c r="G468" s="12">
        <f t="shared" si="24"/>
        <v>2</v>
      </c>
      <c r="H468" s="79">
        <f t="shared" si="25"/>
        <v>42797.7</v>
      </c>
    </row>
    <row r="469" spans="1:10" x14ac:dyDescent="0.2">
      <c r="A469" s="20" t="s">
        <v>620</v>
      </c>
      <c r="B469" s="15" t="s">
        <v>620</v>
      </c>
      <c r="C469" s="15" t="s">
        <v>1121</v>
      </c>
      <c r="D469" s="14">
        <v>43154</v>
      </c>
      <c r="E469" s="13">
        <v>51608.2</v>
      </c>
      <c r="F469" s="91" t="s">
        <v>656</v>
      </c>
      <c r="G469" s="12">
        <f t="shared" si="24"/>
        <v>2</v>
      </c>
      <c r="H469" s="79">
        <f t="shared" si="25"/>
        <v>51608.2</v>
      </c>
    </row>
    <row r="470" spans="1:10" x14ac:dyDescent="0.2">
      <c r="A470" s="20" t="s">
        <v>722</v>
      </c>
      <c r="B470" s="15" t="s">
        <v>722</v>
      </c>
      <c r="C470" s="15" t="s">
        <v>1121</v>
      </c>
      <c r="D470" s="14">
        <v>43154</v>
      </c>
      <c r="E470" s="13">
        <v>2605.13</v>
      </c>
      <c r="F470" s="91" t="s">
        <v>656</v>
      </c>
      <c r="G470" s="12">
        <f t="shared" si="24"/>
        <v>2</v>
      </c>
      <c r="H470" s="79">
        <f t="shared" si="25"/>
        <v>2605.13</v>
      </c>
    </row>
    <row r="471" spans="1:10" x14ac:dyDescent="0.2">
      <c r="A471" s="20" t="s">
        <v>721</v>
      </c>
      <c r="B471" s="15" t="s">
        <v>721</v>
      </c>
      <c r="C471" s="15" t="s">
        <v>1121</v>
      </c>
      <c r="D471" s="14">
        <v>43154</v>
      </c>
      <c r="E471" s="13">
        <v>6175.84</v>
      </c>
      <c r="F471" s="91" t="s">
        <v>656</v>
      </c>
      <c r="G471" s="12">
        <f t="shared" si="24"/>
        <v>2</v>
      </c>
      <c r="H471" s="79">
        <f t="shared" si="25"/>
        <v>6175.84</v>
      </c>
    </row>
    <row r="472" spans="1:10" x14ac:dyDescent="0.2">
      <c r="A472" s="20" t="s">
        <v>720</v>
      </c>
      <c r="B472" s="15" t="s">
        <v>720</v>
      </c>
      <c r="C472" s="15" t="s">
        <v>1121</v>
      </c>
      <c r="D472" s="14">
        <v>43154</v>
      </c>
      <c r="E472" s="13">
        <v>9263.76</v>
      </c>
      <c r="F472" s="91" t="s">
        <v>656</v>
      </c>
      <c r="G472" s="12">
        <f t="shared" si="24"/>
        <v>2</v>
      </c>
      <c r="H472" s="79">
        <f t="shared" si="25"/>
        <v>9263.76</v>
      </c>
    </row>
    <row r="473" spans="1:10" x14ac:dyDescent="0.2">
      <c r="A473" s="20" t="s">
        <v>719</v>
      </c>
      <c r="B473" s="15" t="s">
        <v>719</v>
      </c>
      <c r="C473" s="15" t="s">
        <v>1121</v>
      </c>
      <c r="D473" s="14">
        <v>43154</v>
      </c>
      <c r="E473" s="13">
        <v>3087.92</v>
      </c>
      <c r="F473" s="91" t="s">
        <v>656</v>
      </c>
      <c r="G473" s="12">
        <f t="shared" si="24"/>
        <v>2</v>
      </c>
      <c r="H473" s="79">
        <f t="shared" si="25"/>
        <v>3087.92</v>
      </c>
    </row>
    <row r="474" spans="1:10" x14ac:dyDescent="0.2">
      <c r="A474" s="20" t="s">
        <v>718</v>
      </c>
      <c r="B474" s="15" t="s">
        <v>718</v>
      </c>
      <c r="C474" s="15" t="s">
        <v>1121</v>
      </c>
      <c r="D474" s="14">
        <v>43154</v>
      </c>
      <c r="E474" s="13">
        <v>9205.68</v>
      </c>
      <c r="F474" s="91" t="s">
        <v>656</v>
      </c>
      <c r="G474" s="12">
        <f t="shared" si="24"/>
        <v>2</v>
      </c>
      <c r="H474" s="79">
        <f t="shared" si="25"/>
        <v>9205.68</v>
      </c>
    </row>
    <row r="475" spans="1:10" x14ac:dyDescent="0.2">
      <c r="A475" s="20" t="s">
        <v>717</v>
      </c>
      <c r="B475" s="15" t="s">
        <v>717</v>
      </c>
      <c r="C475" s="15" t="s">
        <v>1121</v>
      </c>
      <c r="D475" s="14">
        <v>43154</v>
      </c>
      <c r="E475" s="13">
        <v>9263.76</v>
      </c>
      <c r="F475" s="91" t="s">
        <v>656</v>
      </c>
      <c r="G475" s="12">
        <f t="shared" si="24"/>
        <v>2</v>
      </c>
      <c r="H475" s="79">
        <f t="shared" si="25"/>
        <v>9263.76</v>
      </c>
    </row>
    <row r="476" spans="1:10" x14ac:dyDescent="0.2">
      <c r="A476" s="20" t="s">
        <v>716</v>
      </c>
      <c r="B476" s="15" t="s">
        <v>716</v>
      </c>
      <c r="C476" s="15" t="s">
        <v>1121</v>
      </c>
      <c r="D476" s="14">
        <v>43154</v>
      </c>
      <c r="E476" s="13">
        <v>3087.92</v>
      </c>
      <c r="F476" s="91" t="s">
        <v>656</v>
      </c>
      <c r="G476" s="12">
        <f t="shared" si="24"/>
        <v>2</v>
      </c>
      <c r="H476" s="79">
        <f t="shared" si="25"/>
        <v>3087.92</v>
      </c>
    </row>
    <row r="477" spans="1:10" x14ac:dyDescent="0.2">
      <c r="A477" s="20" t="s">
        <v>621</v>
      </c>
      <c r="B477" s="15" t="s">
        <v>621</v>
      </c>
      <c r="C477" s="15" t="s">
        <v>1121</v>
      </c>
      <c r="D477" s="14">
        <v>43154</v>
      </c>
      <c r="E477" s="13">
        <v>1993.9759259259258</v>
      </c>
      <c r="F477" s="92" t="s">
        <v>597</v>
      </c>
      <c r="G477" s="12">
        <f t="shared" si="24"/>
        <v>2</v>
      </c>
      <c r="H477" s="79">
        <f t="shared" ref="H477:H478" si="26">E477*$H$3</f>
        <v>50447.590925925928</v>
      </c>
    </row>
    <row r="478" spans="1:10" x14ac:dyDescent="0.2">
      <c r="A478" s="20" t="s">
        <v>620</v>
      </c>
      <c r="B478" s="15" t="s">
        <v>620</v>
      </c>
      <c r="C478" s="15" t="s">
        <v>1121</v>
      </c>
      <c r="D478" s="14">
        <v>43154</v>
      </c>
      <c r="E478" s="13">
        <v>1911.4148148148147</v>
      </c>
      <c r="F478" s="92" t="s">
        <v>597</v>
      </c>
      <c r="G478" s="12">
        <f t="shared" si="24"/>
        <v>2</v>
      </c>
      <c r="H478" s="79">
        <f t="shared" si="26"/>
        <v>48358.794814814813</v>
      </c>
    </row>
    <row r="479" spans="1:10" x14ac:dyDescent="0.2">
      <c r="A479" s="20" t="s">
        <v>715</v>
      </c>
      <c r="B479" s="15" t="s">
        <v>715</v>
      </c>
      <c r="C479" s="15" t="s">
        <v>1121</v>
      </c>
      <c r="D479" s="14">
        <v>43157</v>
      </c>
      <c r="E479" s="13">
        <v>117537</v>
      </c>
      <c r="F479" s="91" t="s">
        <v>656</v>
      </c>
      <c r="G479" s="12">
        <f t="shared" si="24"/>
        <v>2</v>
      </c>
      <c r="H479" s="79">
        <f t="shared" ref="H479:H520" si="27">E479</f>
        <v>117537</v>
      </c>
    </row>
    <row r="480" spans="1:10" x14ac:dyDescent="0.2">
      <c r="A480" s="20" t="s">
        <v>714</v>
      </c>
      <c r="B480" s="15" t="s">
        <v>714</v>
      </c>
      <c r="C480" s="15" t="s">
        <v>1121</v>
      </c>
      <c r="D480" s="14">
        <v>43159</v>
      </c>
      <c r="E480" s="13">
        <v>23166.66</v>
      </c>
      <c r="F480" s="91" t="s">
        <v>656</v>
      </c>
      <c r="G480" s="12">
        <f t="shared" si="24"/>
        <v>2</v>
      </c>
      <c r="H480" s="79">
        <f t="shared" si="27"/>
        <v>23166.66</v>
      </c>
      <c r="J480" s="79"/>
    </row>
    <row r="481" spans="1:8" x14ac:dyDescent="0.2">
      <c r="A481" s="20" t="s">
        <v>713</v>
      </c>
      <c r="B481" s="15" t="s">
        <v>713</v>
      </c>
      <c r="C481" s="15" t="s">
        <v>1121</v>
      </c>
      <c r="D481" s="14">
        <v>43159</v>
      </c>
      <c r="E481" s="13">
        <v>72499.570000000007</v>
      </c>
      <c r="F481" s="91" t="s">
        <v>656</v>
      </c>
      <c r="G481" s="12">
        <f t="shared" si="24"/>
        <v>2</v>
      </c>
      <c r="H481" s="79">
        <f t="shared" si="27"/>
        <v>72499.570000000007</v>
      </c>
    </row>
    <row r="482" spans="1:8" x14ac:dyDescent="0.2">
      <c r="A482" s="20" t="s">
        <v>712</v>
      </c>
      <c r="B482" s="15" t="s">
        <v>712</v>
      </c>
      <c r="C482" s="15" t="s">
        <v>1121</v>
      </c>
      <c r="D482" s="14">
        <v>43159</v>
      </c>
      <c r="E482" s="13">
        <v>29896.68</v>
      </c>
      <c r="F482" s="91" t="s">
        <v>656</v>
      </c>
      <c r="G482" s="12">
        <f t="shared" si="24"/>
        <v>2</v>
      </c>
      <c r="H482" s="79">
        <f t="shared" si="27"/>
        <v>29896.68</v>
      </c>
    </row>
    <row r="483" spans="1:8" x14ac:dyDescent="0.2">
      <c r="A483" s="20" t="s">
        <v>711</v>
      </c>
      <c r="B483" s="15" t="s">
        <v>711</v>
      </c>
      <c r="C483" s="15" t="s">
        <v>1121</v>
      </c>
      <c r="D483" s="14">
        <v>43159</v>
      </c>
      <c r="E483" s="13">
        <v>65233.52</v>
      </c>
      <c r="F483" s="91" t="s">
        <v>656</v>
      </c>
      <c r="G483" s="12">
        <f t="shared" si="24"/>
        <v>2</v>
      </c>
      <c r="H483" s="79">
        <f t="shared" si="27"/>
        <v>65233.52</v>
      </c>
    </row>
    <row r="484" spans="1:8" x14ac:dyDescent="0.2">
      <c r="A484" s="20" t="s">
        <v>710</v>
      </c>
      <c r="B484" s="15" t="s">
        <v>710</v>
      </c>
      <c r="C484" s="15" t="s">
        <v>1121</v>
      </c>
      <c r="D484" s="14">
        <v>43159</v>
      </c>
      <c r="E484" s="13">
        <v>36604.92</v>
      </c>
      <c r="F484" s="91" t="s">
        <v>656</v>
      </c>
      <c r="G484" s="12">
        <f t="shared" si="24"/>
        <v>2</v>
      </c>
      <c r="H484" s="79">
        <f t="shared" si="27"/>
        <v>36604.92</v>
      </c>
    </row>
    <row r="485" spans="1:8" x14ac:dyDescent="0.2">
      <c r="A485" s="20" t="s">
        <v>709</v>
      </c>
      <c r="B485" s="15" t="s">
        <v>709</v>
      </c>
      <c r="C485" s="15" t="s">
        <v>1121</v>
      </c>
      <c r="D485" s="14">
        <v>43159</v>
      </c>
      <c r="E485" s="13">
        <v>71390</v>
      </c>
      <c r="F485" s="91" t="s">
        <v>656</v>
      </c>
      <c r="G485" s="12">
        <f t="shared" si="24"/>
        <v>2</v>
      </c>
      <c r="H485" s="79">
        <f t="shared" si="27"/>
        <v>71390</v>
      </c>
    </row>
    <row r="486" spans="1:8" x14ac:dyDescent="0.2">
      <c r="A486" s="20" t="s">
        <v>619</v>
      </c>
      <c r="B486" s="15" t="s">
        <v>619</v>
      </c>
      <c r="C486" s="15" t="s">
        <v>1121</v>
      </c>
      <c r="D486" s="14">
        <v>43159</v>
      </c>
      <c r="E486" s="13">
        <v>7901.19</v>
      </c>
      <c r="F486" s="91" t="s">
        <v>656</v>
      </c>
      <c r="G486" s="12">
        <f t="shared" si="24"/>
        <v>2</v>
      </c>
      <c r="H486" s="79">
        <f t="shared" si="27"/>
        <v>7901.19</v>
      </c>
    </row>
    <row r="487" spans="1:8" x14ac:dyDescent="0.2">
      <c r="A487" s="20" t="s">
        <v>708</v>
      </c>
      <c r="B487" s="15" t="s">
        <v>708</v>
      </c>
      <c r="C487" s="15" t="s">
        <v>1121</v>
      </c>
      <c r="D487" s="14">
        <v>43159</v>
      </c>
      <c r="E487" s="13">
        <v>108080</v>
      </c>
      <c r="F487" s="91" t="s">
        <v>656</v>
      </c>
      <c r="G487" s="12">
        <f t="shared" si="24"/>
        <v>2</v>
      </c>
      <c r="H487" s="79">
        <f t="shared" si="27"/>
        <v>108080</v>
      </c>
    </row>
    <row r="488" spans="1:8" x14ac:dyDescent="0.2">
      <c r="A488" s="20" t="s">
        <v>707</v>
      </c>
      <c r="B488" s="15" t="s">
        <v>707</v>
      </c>
      <c r="C488" s="15" t="s">
        <v>1121</v>
      </c>
      <c r="D488" s="14">
        <v>43159</v>
      </c>
      <c r="E488" s="13">
        <v>2943.93</v>
      </c>
      <c r="F488" s="91" t="s">
        <v>656</v>
      </c>
      <c r="G488" s="12">
        <f t="shared" si="24"/>
        <v>2</v>
      </c>
      <c r="H488" s="79">
        <f t="shared" si="27"/>
        <v>2943.93</v>
      </c>
    </row>
    <row r="489" spans="1:8" x14ac:dyDescent="0.2">
      <c r="A489" s="20" t="s">
        <v>706</v>
      </c>
      <c r="B489" s="15" t="s">
        <v>706</v>
      </c>
      <c r="C489" s="15" t="s">
        <v>1121</v>
      </c>
      <c r="D489" s="14">
        <v>43159</v>
      </c>
      <c r="E489" s="13">
        <v>18029</v>
      </c>
      <c r="F489" s="91" t="s">
        <v>656</v>
      </c>
      <c r="G489" s="12">
        <f t="shared" si="24"/>
        <v>2</v>
      </c>
      <c r="H489" s="79">
        <f t="shared" si="27"/>
        <v>18029</v>
      </c>
    </row>
    <row r="490" spans="1:8" x14ac:dyDescent="0.2">
      <c r="A490" s="20" t="s">
        <v>618</v>
      </c>
      <c r="B490" s="15" t="s">
        <v>618</v>
      </c>
      <c r="C490" s="15" t="s">
        <v>1121</v>
      </c>
      <c r="D490" s="14">
        <v>43159</v>
      </c>
      <c r="E490" s="13">
        <v>55728.75</v>
      </c>
      <c r="F490" s="91" t="s">
        <v>656</v>
      </c>
      <c r="G490" s="12">
        <f t="shared" si="24"/>
        <v>2</v>
      </c>
      <c r="H490" s="79">
        <f t="shared" si="27"/>
        <v>55728.75</v>
      </c>
    </row>
    <row r="491" spans="1:8" x14ac:dyDescent="0.2">
      <c r="A491" s="20" t="s">
        <v>617</v>
      </c>
      <c r="B491" s="15" t="s">
        <v>617</v>
      </c>
      <c r="C491" s="15" t="s">
        <v>1121</v>
      </c>
      <c r="D491" s="14">
        <v>43159</v>
      </c>
      <c r="E491" s="13">
        <v>736671.12</v>
      </c>
      <c r="F491" s="91" t="s">
        <v>656</v>
      </c>
      <c r="G491" s="12">
        <f t="shared" si="24"/>
        <v>2</v>
      </c>
      <c r="H491" s="79">
        <f t="shared" si="27"/>
        <v>736671.12</v>
      </c>
    </row>
    <row r="492" spans="1:8" x14ac:dyDescent="0.2">
      <c r="A492" s="20" t="s">
        <v>705</v>
      </c>
      <c r="B492" s="15" t="s">
        <v>705</v>
      </c>
      <c r="C492" s="15" t="s">
        <v>1121</v>
      </c>
      <c r="D492" s="14">
        <v>43159</v>
      </c>
      <c r="E492" s="13">
        <v>35261.82</v>
      </c>
      <c r="F492" s="91" t="s">
        <v>656</v>
      </c>
      <c r="G492" s="12">
        <f t="shared" si="24"/>
        <v>2</v>
      </c>
      <c r="H492" s="79">
        <f t="shared" si="27"/>
        <v>35261.82</v>
      </c>
    </row>
    <row r="493" spans="1:8" x14ac:dyDescent="0.2">
      <c r="A493" s="20" t="s">
        <v>616</v>
      </c>
      <c r="B493" s="15" t="s">
        <v>616</v>
      </c>
      <c r="C493" s="15" t="s">
        <v>1121</v>
      </c>
      <c r="D493" s="14">
        <v>43159</v>
      </c>
      <c r="E493" s="13">
        <v>193868.5</v>
      </c>
      <c r="F493" s="91" t="s">
        <v>656</v>
      </c>
      <c r="G493" s="12">
        <f t="shared" si="24"/>
        <v>2</v>
      </c>
      <c r="H493" s="79">
        <f t="shared" si="27"/>
        <v>193868.5</v>
      </c>
    </row>
    <row r="494" spans="1:8" x14ac:dyDescent="0.2">
      <c r="A494" s="20" t="s">
        <v>615</v>
      </c>
      <c r="B494" s="15" t="s">
        <v>615</v>
      </c>
      <c r="C494" s="15" t="s">
        <v>1121</v>
      </c>
      <c r="D494" s="14">
        <v>43159</v>
      </c>
      <c r="E494" s="13">
        <v>82411</v>
      </c>
      <c r="F494" s="91" t="s">
        <v>656</v>
      </c>
      <c r="G494" s="12">
        <f t="shared" si="24"/>
        <v>2</v>
      </c>
      <c r="H494" s="79">
        <f t="shared" si="27"/>
        <v>82411</v>
      </c>
    </row>
    <row r="495" spans="1:8" x14ac:dyDescent="0.2">
      <c r="A495" s="20" t="s">
        <v>704</v>
      </c>
      <c r="B495" s="15" t="s">
        <v>704</v>
      </c>
      <c r="C495" s="15" t="s">
        <v>1121</v>
      </c>
      <c r="D495" s="14">
        <v>43159</v>
      </c>
      <c r="E495" s="13">
        <v>20863.759999999998</v>
      </c>
      <c r="F495" s="91" t="s">
        <v>656</v>
      </c>
      <c r="G495" s="12">
        <f t="shared" si="24"/>
        <v>2</v>
      </c>
      <c r="H495" s="79">
        <f t="shared" si="27"/>
        <v>20863.759999999998</v>
      </c>
    </row>
    <row r="496" spans="1:8" x14ac:dyDescent="0.2">
      <c r="A496" s="20" t="s">
        <v>703</v>
      </c>
      <c r="B496" s="15" t="s">
        <v>703</v>
      </c>
      <c r="C496" s="15" t="s">
        <v>1121</v>
      </c>
      <c r="D496" s="14">
        <v>43159</v>
      </c>
      <c r="E496" s="13">
        <v>27273.4</v>
      </c>
      <c r="F496" s="91" t="s">
        <v>656</v>
      </c>
      <c r="G496" s="12">
        <f t="shared" si="24"/>
        <v>2</v>
      </c>
      <c r="H496" s="79">
        <f t="shared" si="27"/>
        <v>27273.4</v>
      </c>
    </row>
    <row r="497" spans="1:8" x14ac:dyDescent="0.2">
      <c r="A497" s="20" t="s">
        <v>702</v>
      </c>
      <c r="B497" s="15" t="s">
        <v>702</v>
      </c>
      <c r="C497" s="15" t="s">
        <v>1121</v>
      </c>
      <c r="D497" s="14">
        <v>43159</v>
      </c>
      <c r="E497" s="13">
        <v>9948.6200000000008</v>
      </c>
      <c r="F497" s="91" t="s">
        <v>656</v>
      </c>
      <c r="G497" s="12">
        <f t="shared" si="24"/>
        <v>2</v>
      </c>
      <c r="H497" s="79">
        <f t="shared" si="27"/>
        <v>9948.6200000000008</v>
      </c>
    </row>
    <row r="498" spans="1:8" x14ac:dyDescent="0.2">
      <c r="A498" s="20" t="s">
        <v>701</v>
      </c>
      <c r="B498" s="15" t="s">
        <v>701</v>
      </c>
      <c r="C498" s="15" t="s">
        <v>1121</v>
      </c>
      <c r="D498" s="14">
        <v>43159</v>
      </c>
      <c r="E498" s="13">
        <v>5357.88</v>
      </c>
      <c r="F498" s="91" t="s">
        <v>656</v>
      </c>
      <c r="G498" s="12">
        <f t="shared" si="24"/>
        <v>2</v>
      </c>
      <c r="H498" s="79">
        <f t="shared" si="27"/>
        <v>5357.88</v>
      </c>
    </row>
    <row r="499" spans="1:8" x14ac:dyDescent="0.2">
      <c r="A499" s="20" t="s">
        <v>700</v>
      </c>
      <c r="B499" s="15" t="s">
        <v>700</v>
      </c>
      <c r="C499" s="15" t="s">
        <v>1121</v>
      </c>
      <c r="D499" s="14">
        <v>43159</v>
      </c>
      <c r="E499" s="13">
        <v>5181.22</v>
      </c>
      <c r="F499" s="91" t="s">
        <v>656</v>
      </c>
      <c r="G499" s="12">
        <f t="shared" si="24"/>
        <v>2</v>
      </c>
      <c r="H499" s="79">
        <f t="shared" si="27"/>
        <v>5181.22</v>
      </c>
    </row>
    <row r="500" spans="1:8" x14ac:dyDescent="0.2">
      <c r="A500" s="20" t="s">
        <v>699</v>
      </c>
      <c r="B500" s="15" t="s">
        <v>699</v>
      </c>
      <c r="C500" s="15" t="s">
        <v>1121</v>
      </c>
      <c r="D500" s="14">
        <v>43159</v>
      </c>
      <c r="E500" s="13">
        <v>8201.3799999999992</v>
      </c>
      <c r="F500" s="91" t="s">
        <v>656</v>
      </c>
      <c r="G500" s="12">
        <f t="shared" si="24"/>
        <v>2</v>
      </c>
      <c r="H500" s="79">
        <f t="shared" si="27"/>
        <v>8201.3799999999992</v>
      </c>
    </row>
    <row r="501" spans="1:8" x14ac:dyDescent="0.2">
      <c r="A501" s="20" t="s">
        <v>698</v>
      </c>
      <c r="B501" s="15" t="s">
        <v>698</v>
      </c>
      <c r="C501" s="15" t="s">
        <v>1121</v>
      </c>
      <c r="D501" s="14">
        <v>43159</v>
      </c>
      <c r="E501" s="13">
        <v>22990</v>
      </c>
      <c r="F501" s="91" t="s">
        <v>656</v>
      </c>
      <c r="G501" s="12">
        <f t="shared" si="24"/>
        <v>2</v>
      </c>
      <c r="H501" s="79">
        <f t="shared" si="27"/>
        <v>22990</v>
      </c>
    </row>
    <row r="502" spans="1:8" x14ac:dyDescent="0.2">
      <c r="A502" s="20" t="s">
        <v>614</v>
      </c>
      <c r="B502" s="15" t="s">
        <v>614</v>
      </c>
      <c r="C502" s="15" t="s">
        <v>1121</v>
      </c>
      <c r="D502" s="14">
        <v>43159</v>
      </c>
      <c r="E502" s="13">
        <v>3377.5</v>
      </c>
      <c r="F502" s="91" t="s">
        <v>656</v>
      </c>
      <c r="G502" s="12">
        <f t="shared" si="24"/>
        <v>2</v>
      </c>
      <c r="H502" s="79">
        <f t="shared" si="27"/>
        <v>3377.5</v>
      </c>
    </row>
    <row r="503" spans="1:8" x14ac:dyDescent="0.2">
      <c r="A503" s="20" t="s">
        <v>613</v>
      </c>
      <c r="B503" s="15" t="s">
        <v>613</v>
      </c>
      <c r="C503" s="15" t="s">
        <v>1121</v>
      </c>
      <c r="D503" s="14">
        <v>43159</v>
      </c>
      <c r="E503" s="13">
        <v>5373.2</v>
      </c>
      <c r="F503" s="91" t="s">
        <v>656</v>
      </c>
      <c r="G503" s="12">
        <f t="shared" si="24"/>
        <v>2</v>
      </c>
      <c r="H503" s="79">
        <f t="shared" si="27"/>
        <v>5373.2</v>
      </c>
    </row>
    <row r="504" spans="1:8" x14ac:dyDescent="0.2">
      <c r="A504" s="20" t="s">
        <v>612</v>
      </c>
      <c r="B504" s="15" t="s">
        <v>612</v>
      </c>
      <c r="C504" s="15" t="s">
        <v>1121</v>
      </c>
      <c r="D504" s="14">
        <v>43159</v>
      </c>
      <c r="E504" s="13">
        <v>5988.17</v>
      </c>
      <c r="F504" s="91" t="s">
        <v>656</v>
      </c>
      <c r="G504" s="12">
        <f t="shared" si="24"/>
        <v>2</v>
      </c>
      <c r="H504" s="79">
        <f t="shared" si="27"/>
        <v>5988.17</v>
      </c>
    </row>
    <row r="505" spans="1:8" x14ac:dyDescent="0.2">
      <c r="A505" s="20" t="s">
        <v>611</v>
      </c>
      <c r="B505" s="15" t="s">
        <v>611</v>
      </c>
      <c r="C505" s="15" t="s">
        <v>1121</v>
      </c>
      <c r="D505" s="14">
        <v>43159</v>
      </c>
      <c r="E505" s="13">
        <v>4814.96</v>
      </c>
      <c r="F505" s="91" t="s">
        <v>656</v>
      </c>
      <c r="G505" s="12">
        <f t="shared" si="24"/>
        <v>2</v>
      </c>
      <c r="H505" s="79">
        <f t="shared" si="27"/>
        <v>4814.96</v>
      </c>
    </row>
    <row r="506" spans="1:8" x14ac:dyDescent="0.2">
      <c r="A506" s="20" t="s">
        <v>610</v>
      </c>
      <c r="B506" s="15" t="s">
        <v>610</v>
      </c>
      <c r="C506" s="15" t="s">
        <v>1121</v>
      </c>
      <c r="D506" s="14">
        <v>43159</v>
      </c>
      <c r="E506" s="13">
        <v>5097.32</v>
      </c>
      <c r="F506" s="91" t="s">
        <v>656</v>
      </c>
      <c r="G506" s="12">
        <f t="shared" si="24"/>
        <v>2</v>
      </c>
      <c r="H506" s="79">
        <f t="shared" si="27"/>
        <v>5097.32</v>
      </c>
    </row>
    <row r="507" spans="1:8" x14ac:dyDescent="0.2">
      <c r="A507" s="20" t="s">
        <v>609</v>
      </c>
      <c r="B507" s="15" t="s">
        <v>609</v>
      </c>
      <c r="C507" s="15" t="s">
        <v>1121</v>
      </c>
      <c r="D507" s="14">
        <v>43159</v>
      </c>
      <c r="E507" s="13">
        <v>5890.36</v>
      </c>
      <c r="F507" s="91" t="s">
        <v>656</v>
      </c>
      <c r="G507" s="12">
        <f t="shared" si="24"/>
        <v>2</v>
      </c>
      <c r="H507" s="79">
        <f t="shared" si="27"/>
        <v>5890.36</v>
      </c>
    </row>
    <row r="508" spans="1:8" x14ac:dyDescent="0.2">
      <c r="A508" s="20" t="s">
        <v>608</v>
      </c>
      <c r="B508" s="15" t="s">
        <v>608</v>
      </c>
      <c r="C508" s="15" t="s">
        <v>1121</v>
      </c>
      <c r="D508" s="14">
        <v>43159</v>
      </c>
      <c r="E508" s="13">
        <v>16903.98</v>
      </c>
      <c r="F508" s="91" t="s">
        <v>656</v>
      </c>
      <c r="G508" s="12">
        <f t="shared" si="24"/>
        <v>2</v>
      </c>
      <c r="H508" s="79">
        <f t="shared" si="27"/>
        <v>16903.98</v>
      </c>
    </row>
    <row r="509" spans="1:8" x14ac:dyDescent="0.2">
      <c r="A509" s="20" t="s">
        <v>607</v>
      </c>
      <c r="B509" s="15" t="s">
        <v>607</v>
      </c>
      <c r="C509" s="15" t="s">
        <v>1121</v>
      </c>
      <c r="D509" s="14">
        <v>43159</v>
      </c>
      <c r="E509" s="13">
        <v>3155.94</v>
      </c>
      <c r="F509" s="91" t="s">
        <v>656</v>
      </c>
      <c r="G509" s="12">
        <f t="shared" si="24"/>
        <v>2</v>
      </c>
      <c r="H509" s="79">
        <f t="shared" si="27"/>
        <v>3155.94</v>
      </c>
    </row>
    <row r="510" spans="1:8" x14ac:dyDescent="0.2">
      <c r="A510" s="20" t="s">
        <v>606</v>
      </c>
      <c r="B510" s="15" t="s">
        <v>606</v>
      </c>
      <c r="C510" s="15" t="s">
        <v>1121</v>
      </c>
      <c r="D510" s="14">
        <v>43159</v>
      </c>
      <c r="E510" s="13">
        <v>3132.7</v>
      </c>
      <c r="F510" s="91" t="s">
        <v>656</v>
      </c>
      <c r="G510" s="12">
        <f t="shared" si="24"/>
        <v>2</v>
      </c>
      <c r="H510" s="79">
        <f t="shared" si="27"/>
        <v>3132.7</v>
      </c>
    </row>
    <row r="511" spans="1:8" x14ac:dyDescent="0.2">
      <c r="A511" s="20" t="s">
        <v>605</v>
      </c>
      <c r="B511" s="15" t="s">
        <v>605</v>
      </c>
      <c r="C511" s="15" t="s">
        <v>1121</v>
      </c>
      <c r="D511" s="14">
        <v>43159</v>
      </c>
      <c r="E511" s="13">
        <v>23522.53</v>
      </c>
      <c r="F511" s="91" t="s">
        <v>656</v>
      </c>
      <c r="G511" s="12">
        <f t="shared" si="24"/>
        <v>2</v>
      </c>
      <c r="H511" s="79">
        <f t="shared" si="27"/>
        <v>23522.53</v>
      </c>
    </row>
    <row r="512" spans="1:8" x14ac:dyDescent="0.2">
      <c r="A512" s="20" t="s">
        <v>604</v>
      </c>
      <c r="B512" s="15" t="s">
        <v>604</v>
      </c>
      <c r="C512" s="15" t="s">
        <v>1121</v>
      </c>
      <c r="D512" s="14">
        <v>43159</v>
      </c>
      <c r="E512" s="13">
        <v>7715.83</v>
      </c>
      <c r="F512" s="91" t="s">
        <v>656</v>
      </c>
      <c r="G512" s="12">
        <f t="shared" si="24"/>
        <v>2</v>
      </c>
      <c r="H512" s="79">
        <f t="shared" si="27"/>
        <v>7715.83</v>
      </c>
    </row>
    <row r="513" spans="1:8" x14ac:dyDescent="0.2">
      <c r="A513" s="20" t="s">
        <v>697</v>
      </c>
      <c r="B513" s="15" t="s">
        <v>697</v>
      </c>
      <c r="C513" s="15" t="s">
        <v>1121</v>
      </c>
      <c r="D513" s="14">
        <v>43159</v>
      </c>
      <c r="E513" s="13">
        <v>7054.3</v>
      </c>
      <c r="F513" s="91" t="s">
        <v>656</v>
      </c>
      <c r="G513" s="12">
        <f t="shared" si="24"/>
        <v>2</v>
      </c>
      <c r="H513" s="79">
        <f t="shared" si="27"/>
        <v>7054.3</v>
      </c>
    </row>
    <row r="514" spans="1:8" x14ac:dyDescent="0.2">
      <c r="A514" s="20" t="s">
        <v>696</v>
      </c>
      <c r="B514" s="15" t="s">
        <v>696</v>
      </c>
      <c r="C514" s="15" t="s">
        <v>1121</v>
      </c>
      <c r="D514" s="14">
        <v>43159</v>
      </c>
      <c r="E514" s="13">
        <v>11874.94</v>
      </c>
      <c r="F514" s="91" t="s">
        <v>656</v>
      </c>
      <c r="G514" s="12">
        <f t="shared" si="24"/>
        <v>2</v>
      </c>
      <c r="H514" s="79">
        <f t="shared" si="27"/>
        <v>11874.94</v>
      </c>
    </row>
    <row r="515" spans="1:8" x14ac:dyDescent="0.2">
      <c r="A515" s="20" t="s">
        <v>695</v>
      </c>
      <c r="B515" s="15" t="s">
        <v>695</v>
      </c>
      <c r="C515" s="15" t="s">
        <v>1121</v>
      </c>
      <c r="D515" s="14">
        <v>43159</v>
      </c>
      <c r="E515" s="13">
        <v>30493.21</v>
      </c>
      <c r="F515" s="91" t="s">
        <v>656</v>
      </c>
      <c r="G515" s="12">
        <f t="shared" si="24"/>
        <v>2</v>
      </c>
      <c r="H515" s="79">
        <f t="shared" si="27"/>
        <v>30493.21</v>
      </c>
    </row>
    <row r="516" spans="1:8" x14ac:dyDescent="0.2">
      <c r="A516" s="20" t="s">
        <v>694</v>
      </c>
      <c r="B516" s="15" t="s">
        <v>694</v>
      </c>
      <c r="C516" s="15" t="s">
        <v>1121</v>
      </c>
      <c r="D516" s="14">
        <v>43159</v>
      </c>
      <c r="E516" s="13">
        <v>18828.810000000001</v>
      </c>
      <c r="F516" s="91" t="s">
        <v>656</v>
      </c>
      <c r="G516" s="12">
        <f t="shared" si="24"/>
        <v>2</v>
      </c>
      <c r="H516" s="79">
        <f t="shared" si="27"/>
        <v>18828.810000000001</v>
      </c>
    </row>
    <row r="517" spans="1:8" x14ac:dyDescent="0.2">
      <c r="A517" s="20" t="s">
        <v>693</v>
      </c>
      <c r="B517" s="15" t="s">
        <v>693</v>
      </c>
      <c r="C517" s="15" t="s">
        <v>1121</v>
      </c>
      <c r="D517" s="14">
        <v>43159</v>
      </c>
      <c r="E517" s="13">
        <v>29256.59</v>
      </c>
      <c r="F517" s="91" t="s">
        <v>656</v>
      </c>
      <c r="G517" s="12">
        <f t="shared" si="24"/>
        <v>2</v>
      </c>
      <c r="H517" s="79">
        <f t="shared" si="27"/>
        <v>29256.59</v>
      </c>
    </row>
    <row r="518" spans="1:8" x14ac:dyDescent="0.2">
      <c r="A518" s="20" t="s">
        <v>692</v>
      </c>
      <c r="B518" s="15" t="s">
        <v>692</v>
      </c>
      <c r="C518" s="15" t="s">
        <v>1121</v>
      </c>
      <c r="D518" s="14">
        <v>43159</v>
      </c>
      <c r="E518" s="13">
        <v>70968.92</v>
      </c>
      <c r="F518" s="91" t="s">
        <v>656</v>
      </c>
      <c r="G518" s="12">
        <f t="shared" si="24"/>
        <v>2</v>
      </c>
      <c r="H518" s="79">
        <f t="shared" si="27"/>
        <v>70968.92</v>
      </c>
    </row>
    <row r="519" spans="1:8" x14ac:dyDescent="0.2">
      <c r="A519" s="20" t="s">
        <v>691</v>
      </c>
      <c r="B519" s="15" t="s">
        <v>691</v>
      </c>
      <c r="C519" s="15" t="s">
        <v>1121</v>
      </c>
      <c r="D519" s="14">
        <v>43159</v>
      </c>
      <c r="E519" s="13">
        <v>14181.2</v>
      </c>
      <c r="F519" s="91" t="s">
        <v>656</v>
      </c>
      <c r="G519" s="12">
        <f t="shared" ref="G519:G574" si="28">MONTH(D519)</f>
        <v>2</v>
      </c>
      <c r="H519" s="79">
        <f t="shared" si="27"/>
        <v>14181.2</v>
      </c>
    </row>
    <row r="520" spans="1:8" x14ac:dyDescent="0.2">
      <c r="A520" s="20" t="s">
        <v>690</v>
      </c>
      <c r="B520" s="15" t="s">
        <v>689</v>
      </c>
      <c r="C520" s="15" t="s">
        <v>1121</v>
      </c>
      <c r="D520" s="14">
        <v>43159</v>
      </c>
      <c r="E520" s="13">
        <v>144181.69</v>
      </c>
      <c r="F520" s="91" t="s">
        <v>656</v>
      </c>
      <c r="G520" s="12">
        <f t="shared" si="28"/>
        <v>2</v>
      </c>
      <c r="H520" s="79">
        <f t="shared" si="27"/>
        <v>144181.69</v>
      </c>
    </row>
    <row r="521" spans="1:8" x14ac:dyDescent="0.2">
      <c r="A521" s="20" t="s">
        <v>619</v>
      </c>
      <c r="B521" s="15" t="s">
        <v>619</v>
      </c>
      <c r="C521" s="15" t="s">
        <v>1121</v>
      </c>
      <c r="D521" s="14">
        <v>43159</v>
      </c>
      <c r="E521" s="13">
        <v>292.63666666666666</v>
      </c>
      <c r="F521" s="92" t="s">
        <v>597</v>
      </c>
      <c r="G521" s="12">
        <f t="shared" si="28"/>
        <v>2</v>
      </c>
      <c r="H521" s="79">
        <f t="shared" ref="H521:H536" si="29">E521*$H$3</f>
        <v>7403.7076666666662</v>
      </c>
    </row>
    <row r="522" spans="1:8" x14ac:dyDescent="0.2">
      <c r="A522" s="20" t="s">
        <v>618</v>
      </c>
      <c r="B522" s="15" t="s">
        <v>618</v>
      </c>
      <c r="C522" s="15" t="s">
        <v>1121</v>
      </c>
      <c r="D522" s="14">
        <v>43159</v>
      </c>
      <c r="E522" s="13">
        <v>2064.0277777777778</v>
      </c>
      <c r="F522" s="92" t="s">
        <v>597</v>
      </c>
      <c r="G522" s="12">
        <f t="shared" si="28"/>
        <v>2</v>
      </c>
      <c r="H522" s="79">
        <f t="shared" si="29"/>
        <v>52219.902777777781</v>
      </c>
    </row>
    <row r="523" spans="1:8" x14ac:dyDescent="0.2">
      <c r="A523" s="20" t="s">
        <v>617</v>
      </c>
      <c r="B523" s="15" t="s">
        <v>617</v>
      </c>
      <c r="C523" s="15" t="s">
        <v>1121</v>
      </c>
      <c r="D523" s="14">
        <v>43159</v>
      </c>
      <c r="E523" s="13">
        <v>27284.115555555556</v>
      </c>
      <c r="F523" s="92" t="s">
        <v>597</v>
      </c>
      <c r="G523" s="12">
        <f t="shared" si="28"/>
        <v>2</v>
      </c>
      <c r="H523" s="79">
        <f t="shared" si="29"/>
        <v>690288.12355555559</v>
      </c>
    </row>
    <row r="524" spans="1:8" x14ac:dyDescent="0.2">
      <c r="A524" s="20" t="s">
        <v>616</v>
      </c>
      <c r="B524" s="15" t="s">
        <v>616</v>
      </c>
      <c r="C524" s="15" t="s">
        <v>1121</v>
      </c>
      <c r="D524" s="14">
        <v>43159</v>
      </c>
      <c r="E524" s="13">
        <v>7180.3148148148148</v>
      </c>
      <c r="F524" s="92" t="s">
        <v>597</v>
      </c>
      <c r="G524" s="12">
        <f t="shared" si="28"/>
        <v>2</v>
      </c>
      <c r="H524" s="79">
        <f t="shared" si="29"/>
        <v>181661.96481481483</v>
      </c>
    </row>
    <row r="525" spans="1:8" x14ac:dyDescent="0.2">
      <c r="A525" s="20" t="s">
        <v>615</v>
      </c>
      <c r="B525" s="15" t="s">
        <v>615</v>
      </c>
      <c r="C525" s="15" t="s">
        <v>1121</v>
      </c>
      <c r="D525" s="14">
        <v>43159</v>
      </c>
      <c r="E525" s="13">
        <v>3052.2592592592591</v>
      </c>
      <c r="F525" s="92" t="s">
        <v>597</v>
      </c>
      <c r="G525" s="12">
        <f t="shared" si="28"/>
        <v>2</v>
      </c>
      <c r="H525" s="79">
        <f t="shared" si="29"/>
        <v>77222.159259259264</v>
      </c>
    </row>
    <row r="526" spans="1:8" x14ac:dyDescent="0.2">
      <c r="A526" s="20" t="s">
        <v>614</v>
      </c>
      <c r="B526" s="15" t="s">
        <v>614</v>
      </c>
      <c r="C526" s="15" t="s">
        <v>1121</v>
      </c>
      <c r="D526" s="14">
        <v>43159</v>
      </c>
      <c r="E526" s="13">
        <v>125.0925925925926</v>
      </c>
      <c r="F526" s="92" t="s">
        <v>597</v>
      </c>
      <c r="G526" s="12">
        <f t="shared" si="28"/>
        <v>2</v>
      </c>
      <c r="H526" s="79">
        <f t="shared" si="29"/>
        <v>3164.8425925925926</v>
      </c>
    </row>
    <row r="527" spans="1:8" x14ac:dyDescent="0.2">
      <c r="A527" s="20" t="s">
        <v>613</v>
      </c>
      <c r="B527" s="15" t="s">
        <v>613</v>
      </c>
      <c r="C527" s="15" t="s">
        <v>1121</v>
      </c>
      <c r="D527" s="14">
        <v>43159</v>
      </c>
      <c r="E527" s="13">
        <v>199.00740740740741</v>
      </c>
      <c r="F527" s="92" t="s">
        <v>597</v>
      </c>
      <c r="G527" s="12">
        <f t="shared" si="28"/>
        <v>2</v>
      </c>
      <c r="H527" s="79">
        <f t="shared" si="29"/>
        <v>5034.8874074074074</v>
      </c>
    </row>
    <row r="528" spans="1:8" x14ac:dyDescent="0.2">
      <c r="A528" s="20" t="s">
        <v>612</v>
      </c>
      <c r="B528" s="15" t="s">
        <v>612</v>
      </c>
      <c r="C528" s="15" t="s">
        <v>1121</v>
      </c>
      <c r="D528" s="14">
        <v>43159</v>
      </c>
      <c r="E528" s="13">
        <v>221.78407407407408</v>
      </c>
      <c r="F528" s="92" t="s">
        <v>597</v>
      </c>
      <c r="G528" s="12">
        <f t="shared" si="28"/>
        <v>2</v>
      </c>
      <c r="H528" s="79">
        <f t="shared" si="29"/>
        <v>5611.1370740740749</v>
      </c>
    </row>
    <row r="529" spans="1:8" x14ac:dyDescent="0.2">
      <c r="A529" s="20" t="s">
        <v>611</v>
      </c>
      <c r="B529" s="15" t="s">
        <v>611</v>
      </c>
      <c r="C529" s="15" t="s">
        <v>1121</v>
      </c>
      <c r="D529" s="14">
        <v>43159</v>
      </c>
      <c r="E529" s="13">
        <v>178.33185185185187</v>
      </c>
      <c r="F529" s="92" t="s">
        <v>597</v>
      </c>
      <c r="G529" s="12">
        <f t="shared" si="28"/>
        <v>2</v>
      </c>
      <c r="H529" s="79">
        <f t="shared" si="29"/>
        <v>4511.7958518518526</v>
      </c>
    </row>
    <row r="530" spans="1:8" x14ac:dyDescent="0.2">
      <c r="A530" s="20" t="s">
        <v>610</v>
      </c>
      <c r="B530" s="15" t="s">
        <v>610</v>
      </c>
      <c r="C530" s="15" t="s">
        <v>1121</v>
      </c>
      <c r="D530" s="14">
        <v>43159</v>
      </c>
      <c r="E530" s="13">
        <v>188.78962962962962</v>
      </c>
      <c r="F530" s="92" t="s">
        <v>597</v>
      </c>
      <c r="G530" s="12">
        <f t="shared" si="28"/>
        <v>2</v>
      </c>
      <c r="H530" s="79">
        <f t="shared" si="29"/>
        <v>4776.3776296296292</v>
      </c>
    </row>
    <row r="531" spans="1:8" x14ac:dyDescent="0.2">
      <c r="A531" s="20" t="s">
        <v>609</v>
      </c>
      <c r="B531" s="15" t="s">
        <v>609</v>
      </c>
      <c r="C531" s="15" t="s">
        <v>1121</v>
      </c>
      <c r="D531" s="14">
        <v>43159</v>
      </c>
      <c r="E531" s="13">
        <v>218.16148148148147</v>
      </c>
      <c r="F531" s="92" t="s">
        <v>597</v>
      </c>
      <c r="G531" s="12">
        <f t="shared" si="28"/>
        <v>2</v>
      </c>
      <c r="H531" s="79">
        <f t="shared" si="29"/>
        <v>5519.4854814814817</v>
      </c>
    </row>
    <row r="532" spans="1:8" x14ac:dyDescent="0.2">
      <c r="A532" s="20" t="s">
        <v>608</v>
      </c>
      <c r="B532" s="15" t="s">
        <v>608</v>
      </c>
      <c r="C532" s="15" t="s">
        <v>1121</v>
      </c>
      <c r="D532" s="14">
        <v>43159</v>
      </c>
      <c r="E532" s="13">
        <v>626.07333333333327</v>
      </c>
      <c r="F532" s="92" t="s">
        <v>597</v>
      </c>
      <c r="G532" s="12">
        <f t="shared" si="28"/>
        <v>2</v>
      </c>
      <c r="H532" s="79">
        <f t="shared" si="29"/>
        <v>15839.655333333332</v>
      </c>
    </row>
    <row r="533" spans="1:8" x14ac:dyDescent="0.2">
      <c r="A533" s="20" t="s">
        <v>607</v>
      </c>
      <c r="B533" s="15" t="s">
        <v>607</v>
      </c>
      <c r="C533" s="15" t="s">
        <v>1121</v>
      </c>
      <c r="D533" s="14">
        <v>43159</v>
      </c>
      <c r="E533" s="13">
        <v>116.88666666666667</v>
      </c>
      <c r="F533" s="92" t="s">
        <v>597</v>
      </c>
      <c r="G533" s="12">
        <f t="shared" si="28"/>
        <v>2</v>
      </c>
      <c r="H533" s="79">
        <f t="shared" si="29"/>
        <v>2957.2326666666668</v>
      </c>
    </row>
    <row r="534" spans="1:8" x14ac:dyDescent="0.2">
      <c r="A534" s="20" t="s">
        <v>606</v>
      </c>
      <c r="B534" s="15" t="s">
        <v>606</v>
      </c>
      <c r="C534" s="15" t="s">
        <v>1121</v>
      </c>
      <c r="D534" s="14">
        <v>43159</v>
      </c>
      <c r="E534" s="13">
        <v>116.02592592592592</v>
      </c>
      <c r="F534" s="92" t="s">
        <v>597</v>
      </c>
      <c r="G534" s="12">
        <f t="shared" si="28"/>
        <v>2</v>
      </c>
      <c r="H534" s="79">
        <f t="shared" si="29"/>
        <v>2935.4559259259258</v>
      </c>
    </row>
    <row r="535" spans="1:8" x14ac:dyDescent="0.2">
      <c r="A535" s="20" t="s">
        <v>605</v>
      </c>
      <c r="B535" s="15" t="s">
        <v>605</v>
      </c>
      <c r="C535" s="15" t="s">
        <v>1121</v>
      </c>
      <c r="D535" s="14">
        <v>43159</v>
      </c>
      <c r="E535" s="13">
        <v>871.20481481481477</v>
      </c>
      <c r="F535" s="92" t="s">
        <v>597</v>
      </c>
      <c r="G535" s="12">
        <f t="shared" si="28"/>
        <v>2</v>
      </c>
      <c r="H535" s="79">
        <f t="shared" si="29"/>
        <v>22041.481814814815</v>
      </c>
    </row>
    <row r="536" spans="1:8" x14ac:dyDescent="0.2">
      <c r="A536" s="20" t="s">
        <v>604</v>
      </c>
      <c r="B536" s="15" t="s">
        <v>604</v>
      </c>
      <c r="C536" s="15" t="s">
        <v>1121</v>
      </c>
      <c r="D536" s="14">
        <v>43159</v>
      </c>
      <c r="E536" s="13">
        <v>285.77148148148149</v>
      </c>
      <c r="F536" s="92" t="s">
        <v>597</v>
      </c>
      <c r="G536" s="12">
        <f t="shared" si="28"/>
        <v>2</v>
      </c>
      <c r="H536" s="79">
        <f t="shared" si="29"/>
        <v>7230.018481481482</v>
      </c>
    </row>
    <row r="537" spans="1:8" x14ac:dyDescent="0.2">
      <c r="A537" s="20" t="s">
        <v>688</v>
      </c>
      <c r="B537" s="15" t="s">
        <v>688</v>
      </c>
      <c r="C537" s="15" t="s">
        <v>1121</v>
      </c>
      <c r="D537" s="14">
        <v>43162</v>
      </c>
      <c r="E537" s="13">
        <v>51239.4</v>
      </c>
      <c r="F537" s="91" t="s">
        <v>656</v>
      </c>
      <c r="G537" s="12">
        <f t="shared" si="28"/>
        <v>3</v>
      </c>
      <c r="H537" s="79">
        <f t="shared" ref="H537:H549" si="30">E537</f>
        <v>51239.4</v>
      </c>
    </row>
    <row r="538" spans="1:8" x14ac:dyDescent="0.2">
      <c r="A538" s="20" t="s">
        <v>687</v>
      </c>
      <c r="B538" s="15" t="s">
        <v>687</v>
      </c>
      <c r="C538" s="15" t="s">
        <v>1121</v>
      </c>
      <c r="D538" s="14">
        <v>43165</v>
      </c>
      <c r="E538" s="13">
        <v>155013.24</v>
      </c>
      <c r="F538" s="91" t="s">
        <v>656</v>
      </c>
      <c r="G538" s="12">
        <f t="shared" si="28"/>
        <v>3</v>
      </c>
      <c r="H538" s="79">
        <f t="shared" si="30"/>
        <v>155013.24</v>
      </c>
    </row>
    <row r="539" spans="1:8" x14ac:dyDescent="0.2">
      <c r="A539" s="20" t="s">
        <v>686</v>
      </c>
      <c r="B539" s="15" t="s">
        <v>686</v>
      </c>
      <c r="C539" s="15" t="s">
        <v>1121</v>
      </c>
      <c r="D539" s="14">
        <v>43165</v>
      </c>
      <c r="E539" s="13">
        <v>5487.16</v>
      </c>
      <c r="F539" s="91" t="s">
        <v>656</v>
      </c>
      <c r="G539" s="12">
        <f t="shared" si="28"/>
        <v>3</v>
      </c>
      <c r="H539" s="79">
        <f t="shared" si="30"/>
        <v>5487.16</v>
      </c>
    </row>
    <row r="540" spans="1:8" x14ac:dyDescent="0.2">
      <c r="A540" s="20" t="s">
        <v>685</v>
      </c>
      <c r="B540" s="15" t="s">
        <v>685</v>
      </c>
      <c r="C540" s="15" t="s">
        <v>1121</v>
      </c>
      <c r="D540" s="14">
        <v>43165</v>
      </c>
      <c r="E540" s="13">
        <v>127724.2</v>
      </c>
      <c r="F540" s="91" t="s">
        <v>656</v>
      </c>
      <c r="G540" s="12">
        <f t="shared" si="28"/>
        <v>3</v>
      </c>
      <c r="H540" s="79">
        <f t="shared" si="30"/>
        <v>127724.2</v>
      </c>
    </row>
    <row r="541" spans="1:8" x14ac:dyDescent="0.2">
      <c r="A541" s="20" t="s">
        <v>684</v>
      </c>
      <c r="B541" s="15" t="s">
        <v>684</v>
      </c>
      <c r="C541" s="15" t="s">
        <v>1121</v>
      </c>
      <c r="D541" s="14">
        <v>43165</v>
      </c>
      <c r="E541" s="13">
        <v>29103.22</v>
      </c>
      <c r="F541" s="91" t="s">
        <v>656</v>
      </c>
      <c r="G541" s="12">
        <f t="shared" si="28"/>
        <v>3</v>
      </c>
      <c r="H541" s="79">
        <f t="shared" si="30"/>
        <v>29103.22</v>
      </c>
    </row>
    <row r="542" spans="1:8" x14ac:dyDescent="0.2">
      <c r="A542" s="20" t="s">
        <v>603</v>
      </c>
      <c r="B542" s="15" t="s">
        <v>603</v>
      </c>
      <c r="C542" s="15" t="s">
        <v>1121</v>
      </c>
      <c r="D542" s="14">
        <v>43168</v>
      </c>
      <c r="E542" s="13">
        <v>505908</v>
      </c>
      <c r="F542" s="91" t="s">
        <v>656</v>
      </c>
      <c r="G542" s="12">
        <f t="shared" si="28"/>
        <v>3</v>
      </c>
      <c r="H542" s="79">
        <f t="shared" si="30"/>
        <v>505908</v>
      </c>
    </row>
    <row r="543" spans="1:8" x14ac:dyDescent="0.2">
      <c r="A543" s="20" t="s">
        <v>602</v>
      </c>
      <c r="B543" s="15" t="s">
        <v>602</v>
      </c>
      <c r="C543" s="15" t="s">
        <v>1121</v>
      </c>
      <c r="D543" s="14">
        <v>43168</v>
      </c>
      <c r="E543" s="13">
        <v>2675.48</v>
      </c>
      <c r="F543" s="91" t="s">
        <v>656</v>
      </c>
      <c r="G543" s="12">
        <f t="shared" si="28"/>
        <v>3</v>
      </c>
      <c r="H543" s="79">
        <f t="shared" si="30"/>
        <v>2675.48</v>
      </c>
    </row>
    <row r="544" spans="1:8" x14ac:dyDescent="0.2">
      <c r="A544" s="20" t="s">
        <v>683</v>
      </c>
      <c r="B544" s="15" t="s">
        <v>683</v>
      </c>
      <c r="C544" s="15" t="s">
        <v>1121</v>
      </c>
      <c r="D544" s="14">
        <v>43168</v>
      </c>
      <c r="E544" s="13">
        <v>15134</v>
      </c>
      <c r="F544" s="91" t="s">
        <v>656</v>
      </c>
      <c r="G544" s="12">
        <f t="shared" si="28"/>
        <v>3</v>
      </c>
      <c r="H544" s="79">
        <f t="shared" si="30"/>
        <v>15134</v>
      </c>
    </row>
    <row r="545" spans="1:8" x14ac:dyDescent="0.2">
      <c r="A545" s="20" t="s">
        <v>682</v>
      </c>
      <c r="B545" s="15" t="s">
        <v>682</v>
      </c>
      <c r="C545" s="15" t="s">
        <v>1121</v>
      </c>
      <c r="D545" s="14">
        <v>43168</v>
      </c>
      <c r="E545" s="13">
        <v>11350.5</v>
      </c>
      <c r="F545" s="91" t="s">
        <v>656</v>
      </c>
      <c r="G545" s="12">
        <f t="shared" si="28"/>
        <v>3</v>
      </c>
      <c r="H545" s="79">
        <f t="shared" si="30"/>
        <v>11350.5</v>
      </c>
    </row>
    <row r="546" spans="1:8" x14ac:dyDescent="0.2">
      <c r="A546" s="20" t="s">
        <v>601</v>
      </c>
      <c r="B546" s="15" t="s">
        <v>601</v>
      </c>
      <c r="C546" s="15" t="s">
        <v>1121</v>
      </c>
      <c r="D546" s="14">
        <v>43168</v>
      </c>
      <c r="E546" s="13">
        <v>4504.53</v>
      </c>
      <c r="F546" s="91" t="s">
        <v>656</v>
      </c>
      <c r="G546" s="12">
        <f t="shared" si="28"/>
        <v>3</v>
      </c>
      <c r="H546" s="79">
        <f t="shared" si="30"/>
        <v>4504.53</v>
      </c>
    </row>
    <row r="547" spans="1:8" x14ac:dyDescent="0.2">
      <c r="A547" s="20" t="s">
        <v>600</v>
      </c>
      <c r="B547" s="15" t="s">
        <v>600</v>
      </c>
      <c r="C547" s="15" t="s">
        <v>1121</v>
      </c>
      <c r="D547" s="14">
        <v>43168</v>
      </c>
      <c r="E547" s="13">
        <v>102128.29</v>
      </c>
      <c r="F547" s="91" t="s">
        <v>656</v>
      </c>
      <c r="G547" s="12">
        <f t="shared" si="28"/>
        <v>3</v>
      </c>
      <c r="H547" s="79">
        <f t="shared" si="30"/>
        <v>102128.29</v>
      </c>
    </row>
    <row r="548" spans="1:8" x14ac:dyDescent="0.2">
      <c r="A548" s="20" t="s">
        <v>599</v>
      </c>
      <c r="B548" s="15" t="s">
        <v>599</v>
      </c>
      <c r="C548" s="15" t="s">
        <v>1121</v>
      </c>
      <c r="D548" s="14">
        <v>43168</v>
      </c>
      <c r="E548" s="13">
        <v>3188.68</v>
      </c>
      <c r="F548" s="91" t="s">
        <v>656</v>
      </c>
      <c r="G548" s="12">
        <f t="shared" si="28"/>
        <v>3</v>
      </c>
      <c r="H548" s="79">
        <f t="shared" si="30"/>
        <v>3188.68</v>
      </c>
    </row>
    <row r="549" spans="1:8" x14ac:dyDescent="0.2">
      <c r="A549" s="20" t="s">
        <v>598</v>
      </c>
      <c r="B549" s="15" t="s">
        <v>598</v>
      </c>
      <c r="C549" s="15" t="s">
        <v>1121</v>
      </c>
      <c r="D549" s="14">
        <v>43168</v>
      </c>
      <c r="E549" s="13">
        <v>3134.9</v>
      </c>
      <c r="F549" s="91" t="s">
        <v>656</v>
      </c>
      <c r="G549" s="12">
        <f t="shared" si="28"/>
        <v>3</v>
      </c>
      <c r="H549" s="79">
        <f t="shared" si="30"/>
        <v>3134.9</v>
      </c>
    </row>
    <row r="550" spans="1:8" x14ac:dyDescent="0.2">
      <c r="A550" s="20" t="s">
        <v>603</v>
      </c>
      <c r="B550" s="15" t="s">
        <v>603</v>
      </c>
      <c r="C550" s="15" t="s">
        <v>1121</v>
      </c>
      <c r="D550" s="14">
        <v>43168</v>
      </c>
      <c r="E550" s="13">
        <v>18737.333333333332</v>
      </c>
      <c r="F550" s="92" t="s">
        <v>597</v>
      </c>
      <c r="G550" s="12">
        <f t="shared" si="28"/>
        <v>3</v>
      </c>
      <c r="H550" s="79">
        <f t="shared" ref="H550:H555" si="31">E550*$H$3</f>
        <v>474054.53333333333</v>
      </c>
    </row>
    <row r="551" spans="1:8" x14ac:dyDescent="0.2">
      <c r="A551" s="20" t="s">
        <v>602</v>
      </c>
      <c r="B551" s="15" t="s">
        <v>602</v>
      </c>
      <c r="C551" s="15" t="s">
        <v>1121</v>
      </c>
      <c r="D551" s="14">
        <v>43168</v>
      </c>
      <c r="E551" s="13">
        <v>99.091851851851857</v>
      </c>
      <c r="F551" s="92" t="s">
        <v>597</v>
      </c>
      <c r="G551" s="12">
        <f t="shared" si="28"/>
        <v>3</v>
      </c>
      <c r="H551" s="79">
        <f t="shared" si="31"/>
        <v>2507.0238518518522</v>
      </c>
    </row>
    <row r="552" spans="1:8" x14ac:dyDescent="0.2">
      <c r="A552" s="20" t="s">
        <v>601</v>
      </c>
      <c r="B552" s="15" t="s">
        <v>601</v>
      </c>
      <c r="C552" s="15" t="s">
        <v>1121</v>
      </c>
      <c r="D552" s="14">
        <v>43168</v>
      </c>
      <c r="E552" s="13">
        <v>166.83444444444444</v>
      </c>
      <c r="F552" s="92" t="s">
        <v>597</v>
      </c>
      <c r="G552" s="12">
        <f t="shared" si="28"/>
        <v>3</v>
      </c>
      <c r="H552" s="79">
        <f t="shared" si="31"/>
        <v>4220.9114444444449</v>
      </c>
    </row>
    <row r="553" spans="1:8" x14ac:dyDescent="0.2">
      <c r="A553" s="20" t="s">
        <v>600</v>
      </c>
      <c r="B553" s="15" t="s">
        <v>600</v>
      </c>
      <c r="C553" s="15" t="s">
        <v>1121</v>
      </c>
      <c r="D553" s="14">
        <v>43168</v>
      </c>
      <c r="E553" s="13">
        <v>3782.5292592592591</v>
      </c>
      <c r="F553" s="92" t="s">
        <v>597</v>
      </c>
      <c r="G553" s="12">
        <f t="shared" si="28"/>
        <v>3</v>
      </c>
      <c r="H553" s="79">
        <f t="shared" si="31"/>
        <v>95697.990259259255</v>
      </c>
    </row>
    <row r="554" spans="1:8" x14ac:dyDescent="0.2">
      <c r="A554" s="20" t="s">
        <v>599</v>
      </c>
      <c r="B554" s="15" t="s">
        <v>599</v>
      </c>
      <c r="C554" s="15" t="s">
        <v>1121</v>
      </c>
      <c r="D554" s="14">
        <v>43168</v>
      </c>
      <c r="E554" s="13">
        <v>118.09925925925926</v>
      </c>
      <c r="F554" s="92" t="s">
        <v>597</v>
      </c>
      <c r="G554" s="12">
        <f t="shared" si="28"/>
        <v>3</v>
      </c>
      <c r="H554" s="79">
        <f t="shared" si="31"/>
        <v>2987.9112592592592</v>
      </c>
    </row>
    <row r="555" spans="1:8" x14ac:dyDescent="0.2">
      <c r="A555" s="20" t="s">
        <v>598</v>
      </c>
      <c r="B555" s="15" t="s">
        <v>598</v>
      </c>
      <c r="C555" s="15" t="s">
        <v>1121</v>
      </c>
      <c r="D555" s="14">
        <v>43168</v>
      </c>
      <c r="E555" s="13">
        <v>116.10740740740741</v>
      </c>
      <c r="F555" s="92" t="s">
        <v>597</v>
      </c>
      <c r="G555" s="12">
        <f t="shared" si="28"/>
        <v>3</v>
      </c>
      <c r="H555" s="79">
        <f t="shared" si="31"/>
        <v>2937.5174074074075</v>
      </c>
    </row>
    <row r="556" spans="1:8" x14ac:dyDescent="0.2">
      <c r="A556" s="20" t="s">
        <v>681</v>
      </c>
      <c r="B556" s="15" t="s">
        <v>681</v>
      </c>
      <c r="C556" s="15" t="s">
        <v>1121</v>
      </c>
      <c r="D556" s="14">
        <v>43172</v>
      </c>
      <c r="E556" s="13">
        <v>12275.45</v>
      </c>
      <c r="F556" s="91" t="s">
        <v>656</v>
      </c>
      <c r="G556" s="12">
        <f t="shared" si="28"/>
        <v>3</v>
      </c>
      <c r="H556" s="79">
        <f t="shared" ref="H556:H574" si="32">E556</f>
        <v>12275.45</v>
      </c>
    </row>
    <row r="557" spans="1:8" x14ac:dyDescent="0.2">
      <c r="A557" s="20" t="s">
        <v>680</v>
      </c>
      <c r="B557" s="15" t="s">
        <v>680</v>
      </c>
      <c r="C557" s="15" t="s">
        <v>1121</v>
      </c>
      <c r="D557" s="14">
        <v>43172</v>
      </c>
      <c r="E557" s="13">
        <v>74894.16</v>
      </c>
      <c r="F557" s="91" t="s">
        <v>656</v>
      </c>
      <c r="G557" s="12">
        <f t="shared" si="28"/>
        <v>3</v>
      </c>
      <c r="H557" s="79">
        <f t="shared" si="32"/>
        <v>74894.16</v>
      </c>
    </row>
    <row r="558" spans="1:8" x14ac:dyDescent="0.2">
      <c r="A558" s="20" t="s">
        <v>679</v>
      </c>
      <c r="B558" s="15" t="s">
        <v>679</v>
      </c>
      <c r="C558" s="15" t="s">
        <v>1121</v>
      </c>
      <c r="D558" s="14">
        <v>43172</v>
      </c>
      <c r="E558" s="13">
        <v>288669</v>
      </c>
      <c r="F558" s="91" t="s">
        <v>656</v>
      </c>
      <c r="G558" s="12">
        <f t="shared" si="28"/>
        <v>3</v>
      </c>
      <c r="H558" s="79">
        <f t="shared" si="32"/>
        <v>288669</v>
      </c>
    </row>
    <row r="559" spans="1:8" x14ac:dyDescent="0.2">
      <c r="A559" s="20" t="s">
        <v>678</v>
      </c>
      <c r="B559" s="15" t="s">
        <v>678</v>
      </c>
      <c r="C559" s="15" t="s">
        <v>1121</v>
      </c>
      <c r="D559" s="14">
        <v>43176</v>
      </c>
      <c r="E559" s="13">
        <v>2648.69</v>
      </c>
      <c r="F559" s="91" t="s">
        <v>656</v>
      </c>
      <c r="G559" s="12">
        <f t="shared" si="28"/>
        <v>3</v>
      </c>
      <c r="H559" s="79">
        <f t="shared" si="32"/>
        <v>2648.69</v>
      </c>
    </row>
    <row r="560" spans="1:8" x14ac:dyDescent="0.2">
      <c r="A560" s="20" t="s">
        <v>677</v>
      </c>
      <c r="B560" s="15" t="s">
        <v>677</v>
      </c>
      <c r="C560" s="15" t="s">
        <v>1121</v>
      </c>
      <c r="D560" s="14">
        <v>43176</v>
      </c>
      <c r="E560" s="13">
        <v>54860.29</v>
      </c>
      <c r="F560" s="91" t="s">
        <v>656</v>
      </c>
      <c r="G560" s="12">
        <f t="shared" si="28"/>
        <v>3</v>
      </c>
      <c r="H560" s="79">
        <f t="shared" si="32"/>
        <v>54860.29</v>
      </c>
    </row>
    <row r="561" spans="1:10" x14ac:dyDescent="0.2">
      <c r="A561" s="20" t="s">
        <v>676</v>
      </c>
      <c r="B561" s="15" t="s">
        <v>676</v>
      </c>
      <c r="C561" s="15" t="s">
        <v>1121</v>
      </c>
      <c r="D561" s="14">
        <v>43178</v>
      </c>
      <c r="E561" s="13">
        <v>5391.76</v>
      </c>
      <c r="F561" s="91" t="s">
        <v>656</v>
      </c>
      <c r="G561" s="12">
        <f t="shared" si="28"/>
        <v>3</v>
      </c>
      <c r="H561" s="79">
        <f t="shared" si="32"/>
        <v>5391.76</v>
      </c>
    </row>
    <row r="562" spans="1:10" x14ac:dyDescent="0.2">
      <c r="A562" s="20" t="s">
        <v>675</v>
      </c>
      <c r="B562" s="15" t="s">
        <v>675</v>
      </c>
      <c r="C562" s="15" t="s">
        <v>1121</v>
      </c>
      <c r="D562" s="14">
        <v>43186</v>
      </c>
      <c r="E562" s="13">
        <v>32616.76</v>
      </c>
      <c r="F562" s="91" t="s">
        <v>656</v>
      </c>
      <c r="G562" s="12">
        <f t="shared" si="28"/>
        <v>3</v>
      </c>
      <c r="H562" s="79">
        <f t="shared" si="32"/>
        <v>32616.76</v>
      </c>
      <c r="J562" s="79"/>
    </row>
    <row r="563" spans="1:10" x14ac:dyDescent="0.2">
      <c r="A563" s="20" t="s">
        <v>674</v>
      </c>
      <c r="B563" s="15" t="s">
        <v>674</v>
      </c>
      <c r="C563" s="15" t="s">
        <v>1121</v>
      </c>
      <c r="D563" s="14">
        <v>43190</v>
      </c>
      <c r="E563" s="13">
        <v>36604.92</v>
      </c>
      <c r="F563" s="91" t="s">
        <v>656</v>
      </c>
      <c r="G563" s="12">
        <f t="shared" si="28"/>
        <v>3</v>
      </c>
      <c r="H563" s="79">
        <f t="shared" si="32"/>
        <v>36604.92</v>
      </c>
    </row>
    <row r="564" spans="1:10" x14ac:dyDescent="0.2">
      <c r="A564" s="20" t="s">
        <v>673</v>
      </c>
      <c r="B564" s="15" t="s">
        <v>673</v>
      </c>
      <c r="C564" s="15" t="s">
        <v>1121</v>
      </c>
      <c r="D564" s="14">
        <v>43196</v>
      </c>
      <c r="E564" s="13">
        <v>409280.08</v>
      </c>
      <c r="F564" s="91" t="s">
        <v>656</v>
      </c>
      <c r="G564" s="12">
        <f t="shared" si="28"/>
        <v>4</v>
      </c>
      <c r="H564" s="79">
        <f t="shared" si="32"/>
        <v>409280.08</v>
      </c>
    </row>
    <row r="565" spans="1:10" x14ac:dyDescent="0.2">
      <c r="A565" s="20" t="s">
        <v>672</v>
      </c>
      <c r="B565" s="15" t="s">
        <v>672</v>
      </c>
      <c r="C565" s="15" t="s">
        <v>1121</v>
      </c>
      <c r="D565" s="14">
        <v>43200</v>
      </c>
      <c r="E565" s="13">
        <v>88276.76</v>
      </c>
      <c r="F565" s="91" t="s">
        <v>656</v>
      </c>
      <c r="G565" s="12">
        <f t="shared" si="28"/>
        <v>4</v>
      </c>
      <c r="H565" s="79">
        <f t="shared" si="32"/>
        <v>88276.76</v>
      </c>
    </row>
    <row r="566" spans="1:10" x14ac:dyDescent="0.2">
      <c r="A566" s="20" t="s">
        <v>671</v>
      </c>
      <c r="B566" s="15" t="s">
        <v>671</v>
      </c>
      <c r="C566" s="15" t="s">
        <v>1121</v>
      </c>
      <c r="D566" s="14">
        <v>43204</v>
      </c>
      <c r="E566" s="13">
        <v>880.88</v>
      </c>
      <c r="F566" s="91" t="s">
        <v>656</v>
      </c>
      <c r="G566" s="12">
        <f t="shared" si="28"/>
        <v>4</v>
      </c>
      <c r="H566" s="79">
        <f t="shared" si="32"/>
        <v>880.88</v>
      </c>
    </row>
    <row r="567" spans="1:10" x14ac:dyDescent="0.2">
      <c r="A567" s="20" t="s">
        <v>670</v>
      </c>
      <c r="B567" s="15" t="s">
        <v>670</v>
      </c>
      <c r="C567" s="15" t="s">
        <v>1121</v>
      </c>
      <c r="D567" s="14">
        <v>43218</v>
      </c>
      <c r="E567" s="13">
        <v>32616.76</v>
      </c>
      <c r="F567" s="91" t="s">
        <v>656</v>
      </c>
      <c r="G567" s="12">
        <f t="shared" si="28"/>
        <v>4</v>
      </c>
      <c r="H567" s="79">
        <f t="shared" si="32"/>
        <v>32616.76</v>
      </c>
      <c r="J567" s="79"/>
    </row>
    <row r="568" spans="1:10" x14ac:dyDescent="0.2">
      <c r="A568" s="20" t="s">
        <v>669</v>
      </c>
      <c r="B568" s="15" t="s">
        <v>668</v>
      </c>
      <c r="C568" s="15" t="s">
        <v>1121</v>
      </c>
      <c r="D568" s="14">
        <v>43242</v>
      </c>
      <c r="E568" s="13">
        <v>139372.4</v>
      </c>
      <c r="F568" s="91" t="s">
        <v>656</v>
      </c>
      <c r="G568" s="12">
        <f t="shared" si="28"/>
        <v>5</v>
      </c>
      <c r="H568" s="79">
        <f t="shared" si="32"/>
        <v>139372.4</v>
      </c>
    </row>
    <row r="569" spans="1:10" x14ac:dyDescent="0.2">
      <c r="A569" s="20" t="s">
        <v>667</v>
      </c>
      <c r="B569" s="15" t="s">
        <v>666</v>
      </c>
      <c r="C569" s="15" t="s">
        <v>1121</v>
      </c>
      <c r="D569" s="14">
        <v>43246</v>
      </c>
      <c r="E569" s="13">
        <v>9886.35</v>
      </c>
      <c r="F569" s="91" t="s">
        <v>656</v>
      </c>
      <c r="G569" s="12">
        <f t="shared" si="28"/>
        <v>5</v>
      </c>
      <c r="H569" s="79">
        <f t="shared" si="32"/>
        <v>9886.35</v>
      </c>
      <c r="J569" s="79"/>
    </row>
    <row r="570" spans="1:10" x14ac:dyDescent="0.2">
      <c r="A570" s="20" t="s">
        <v>665</v>
      </c>
      <c r="B570" s="15" t="s">
        <v>665</v>
      </c>
      <c r="C570" s="15" t="s">
        <v>1121</v>
      </c>
      <c r="D570" s="14">
        <v>43274</v>
      </c>
      <c r="E570" s="13">
        <v>65030.11</v>
      </c>
      <c r="F570" s="91" t="s">
        <v>656</v>
      </c>
      <c r="G570" s="12">
        <f t="shared" si="28"/>
        <v>6</v>
      </c>
      <c r="H570" s="79">
        <f t="shared" si="32"/>
        <v>65030.11</v>
      </c>
      <c r="J570" s="79"/>
    </row>
    <row r="571" spans="1:10" x14ac:dyDescent="0.2">
      <c r="A571" s="20" t="s">
        <v>664</v>
      </c>
      <c r="B571" s="15" t="s">
        <v>663</v>
      </c>
      <c r="C571" s="15" t="s">
        <v>1121</v>
      </c>
      <c r="D571" s="14">
        <v>43281</v>
      </c>
      <c r="E571" s="13">
        <v>20888.080000000002</v>
      </c>
      <c r="F571" s="91" t="s">
        <v>656</v>
      </c>
      <c r="G571" s="12">
        <f t="shared" si="28"/>
        <v>6</v>
      </c>
      <c r="H571" s="79">
        <f t="shared" si="32"/>
        <v>20888.080000000002</v>
      </c>
    </row>
    <row r="572" spans="1:10" x14ac:dyDescent="0.2">
      <c r="A572" s="20" t="s">
        <v>662</v>
      </c>
      <c r="B572" s="15" t="s">
        <v>661</v>
      </c>
      <c r="C572" s="15" t="s">
        <v>1121</v>
      </c>
      <c r="D572" s="14">
        <v>43281</v>
      </c>
      <c r="E572" s="13">
        <v>114698.82</v>
      </c>
      <c r="F572" s="91" t="s">
        <v>656</v>
      </c>
      <c r="G572" s="12">
        <f t="shared" si="28"/>
        <v>6</v>
      </c>
      <c r="H572" s="79">
        <f t="shared" si="32"/>
        <v>114698.82</v>
      </c>
    </row>
    <row r="573" spans="1:10" x14ac:dyDescent="0.2">
      <c r="A573" s="20" t="s">
        <v>660</v>
      </c>
      <c r="B573" s="15" t="s">
        <v>659</v>
      </c>
      <c r="C573" s="15" t="s">
        <v>1121</v>
      </c>
      <c r="D573" s="14">
        <v>43281</v>
      </c>
      <c r="E573" s="13">
        <v>6233.24</v>
      </c>
      <c r="F573" s="91" t="s">
        <v>656</v>
      </c>
      <c r="G573" s="12">
        <f t="shared" si="28"/>
        <v>6</v>
      </c>
      <c r="H573" s="79">
        <f t="shared" si="32"/>
        <v>6233.24</v>
      </c>
    </row>
    <row r="574" spans="1:10" ht="13.5" thickBot="1" x14ac:dyDescent="0.25">
      <c r="A574" s="21" t="s">
        <v>658</v>
      </c>
      <c r="B574" s="22" t="s">
        <v>657</v>
      </c>
      <c r="C574" s="22" t="s">
        <v>1121</v>
      </c>
      <c r="D574" s="23">
        <v>43281</v>
      </c>
      <c r="E574" s="24">
        <v>12567</v>
      </c>
      <c r="F574" s="93" t="s">
        <v>656</v>
      </c>
      <c r="G574" s="12">
        <f t="shared" si="28"/>
        <v>6</v>
      </c>
      <c r="H574" s="79">
        <f t="shared" si="32"/>
        <v>12567</v>
      </c>
      <c r="J574" s="79"/>
    </row>
  </sheetData>
  <autoFilter ref="A5:H574"/>
  <sortState ref="A4:H572">
    <sortCondition ref="D4:D572"/>
  </sortState>
  <pageMargins left="0.7" right="0.7" top="0.75" bottom="0.75" header="0.3" footer="0.3"/>
  <pageSetup paperSize="9" fitToWidth="0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2.75" x14ac:dyDescent="0.2"/>
  <cols>
    <col min="1" max="1" width="15.28515625" customWidth="1"/>
  </cols>
  <sheetData>
    <row r="1" spans="1:1" x14ac:dyDescent="0.2">
      <c r="A1" s="4" t="s">
        <v>1167</v>
      </c>
    </row>
    <row r="3" spans="1:1" x14ac:dyDescent="0.2">
      <c r="A3" s="25" t="s">
        <v>1137</v>
      </c>
    </row>
    <row r="4" spans="1:1" x14ac:dyDescent="0.2">
      <c r="A4" s="25" t="s">
        <v>1138</v>
      </c>
    </row>
    <row r="5" spans="1:1" x14ac:dyDescent="0.2">
      <c r="A5" s="25" t="s">
        <v>1139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2.75" x14ac:dyDescent="0.2"/>
  <cols>
    <col min="1" max="1" width="17.5703125" customWidth="1"/>
    <col min="2" max="2" width="19.140625" customWidth="1"/>
  </cols>
  <sheetData>
    <row r="1" spans="1:2" x14ac:dyDescent="0.2">
      <c r="A1" s="4" t="s">
        <v>1154</v>
      </c>
    </row>
    <row r="3" spans="1:2" x14ac:dyDescent="0.2">
      <c r="A3" s="25"/>
      <c r="B3" s="68"/>
    </row>
    <row r="5" spans="1:2" x14ac:dyDescent="0.2">
      <c r="A5" s="25" t="s">
        <v>1168</v>
      </c>
    </row>
    <row r="6" spans="1:2" x14ac:dyDescent="0.2">
      <c r="A6" s="25" t="s">
        <v>1136</v>
      </c>
    </row>
    <row r="7" spans="1:2" x14ac:dyDescent="0.2">
      <c r="A7" s="25" t="s">
        <v>1155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showGridLines="0" topLeftCell="B1" zoomScale="90" zoomScaleNormal="90" workbookViewId="0">
      <selection activeCell="J13" sqref="J13"/>
    </sheetView>
  </sheetViews>
  <sheetFormatPr defaultRowHeight="12.75" x14ac:dyDescent="0.2"/>
  <cols>
    <col min="1" max="2" width="16.85546875" customWidth="1"/>
    <col min="3" max="3" width="16.7109375" customWidth="1"/>
    <col min="4" max="4" width="16.28515625" customWidth="1"/>
    <col min="5" max="5" width="17.7109375" customWidth="1"/>
    <col min="6" max="6" width="18.28515625" customWidth="1"/>
    <col min="7" max="7" width="7.7109375" style="94" customWidth="1"/>
    <col min="9" max="9" width="16.140625" customWidth="1"/>
    <col min="10" max="10" width="17.42578125" customWidth="1"/>
    <col min="11" max="11" width="18.5703125" style="106" bestFit="1" customWidth="1"/>
    <col min="12" max="12" width="13.28515625" style="106" customWidth="1"/>
    <col min="13" max="13" width="10" style="106" customWidth="1"/>
    <col min="14" max="14" width="14.85546875" style="106" bestFit="1" customWidth="1"/>
  </cols>
  <sheetData>
    <row r="1" spans="1:14" x14ac:dyDescent="0.2">
      <c r="A1" s="4" t="s">
        <v>1157</v>
      </c>
    </row>
    <row r="4" spans="1:14" ht="13.5" thickBot="1" x14ac:dyDescent="0.25"/>
    <row r="5" spans="1:14" ht="13.5" thickBot="1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26" t="s">
        <v>5</v>
      </c>
      <c r="G5" s="7" t="s">
        <v>1119</v>
      </c>
      <c r="H5" s="12" t="s">
        <v>1180</v>
      </c>
    </row>
    <row r="6" spans="1:14" x14ac:dyDescent="0.2">
      <c r="A6" s="8" t="s">
        <v>6</v>
      </c>
      <c r="B6" s="1" t="s">
        <v>7</v>
      </c>
      <c r="C6" s="2">
        <v>43103</v>
      </c>
      <c r="D6" s="1" t="s">
        <v>8</v>
      </c>
      <c r="E6" s="1" t="s">
        <v>596</v>
      </c>
      <c r="F6" s="3">
        <v>849818.21</v>
      </c>
      <c r="G6" s="95" t="s">
        <v>656</v>
      </c>
      <c r="H6" s="12">
        <f>MONTH(C6)</f>
        <v>1</v>
      </c>
    </row>
    <row r="7" spans="1:14" x14ac:dyDescent="0.2">
      <c r="A7" s="8" t="s">
        <v>10</v>
      </c>
      <c r="B7" s="1" t="s">
        <v>11</v>
      </c>
      <c r="C7" s="2">
        <v>43103</v>
      </c>
      <c r="D7" s="1" t="s">
        <v>8</v>
      </c>
      <c r="E7" s="1" t="s">
        <v>596</v>
      </c>
      <c r="F7" s="3">
        <v>9859.6</v>
      </c>
      <c r="G7" s="95" t="s">
        <v>656</v>
      </c>
      <c r="H7" s="12">
        <f t="shared" ref="H7:H70" si="0">MONTH(C7)</f>
        <v>1</v>
      </c>
      <c r="K7" s="105" t="s">
        <v>1182</v>
      </c>
    </row>
    <row r="8" spans="1:14" x14ac:dyDescent="0.2">
      <c r="A8" s="8" t="s">
        <v>12</v>
      </c>
      <c r="B8" s="1" t="s">
        <v>13</v>
      </c>
      <c r="C8" s="2">
        <v>43103</v>
      </c>
      <c r="D8" s="1" t="s">
        <v>14</v>
      </c>
      <c r="E8" s="1" t="s">
        <v>596</v>
      </c>
      <c r="F8" s="3">
        <v>1548538.63</v>
      </c>
      <c r="G8" s="95" t="s">
        <v>656</v>
      </c>
      <c r="H8" s="12">
        <f t="shared" si="0"/>
        <v>1</v>
      </c>
      <c r="K8" s="106">
        <v>1</v>
      </c>
      <c r="L8" s="106">
        <v>2</v>
      </c>
      <c r="M8" s="106">
        <v>3</v>
      </c>
      <c r="N8" s="106" t="s">
        <v>1183</v>
      </c>
    </row>
    <row r="9" spans="1:14" x14ac:dyDescent="0.2">
      <c r="A9" s="8" t="s">
        <v>15</v>
      </c>
      <c r="B9" s="1" t="s">
        <v>16</v>
      </c>
      <c r="C9" s="2">
        <v>43103</v>
      </c>
      <c r="D9" s="1" t="s">
        <v>17</v>
      </c>
      <c r="E9" s="1" t="s">
        <v>596</v>
      </c>
      <c r="F9" s="3">
        <v>10663</v>
      </c>
      <c r="G9" s="95" t="s">
        <v>656</v>
      </c>
      <c r="H9" s="12">
        <f t="shared" si="0"/>
        <v>1</v>
      </c>
      <c r="J9" t="s">
        <v>1185</v>
      </c>
      <c r="K9" s="106">
        <v>21568046.630000014</v>
      </c>
      <c r="L9" s="106">
        <v>26517628.620000005</v>
      </c>
      <c r="M9" s="106">
        <v>236013.8</v>
      </c>
      <c r="N9" s="106">
        <v>48321689.050000012</v>
      </c>
    </row>
    <row r="10" spans="1:14" x14ac:dyDescent="0.2">
      <c r="A10" s="8" t="s">
        <v>18</v>
      </c>
      <c r="B10" s="1" t="s">
        <v>19</v>
      </c>
      <c r="C10" s="2">
        <v>43107</v>
      </c>
      <c r="D10" s="1" t="s">
        <v>20</v>
      </c>
      <c r="E10" s="1" t="s">
        <v>596</v>
      </c>
      <c r="F10" s="3">
        <v>15.97</v>
      </c>
      <c r="G10" s="95" t="s">
        <v>656</v>
      </c>
      <c r="H10" s="12">
        <f t="shared" si="0"/>
        <v>1</v>
      </c>
    </row>
    <row r="11" spans="1:14" x14ac:dyDescent="0.2">
      <c r="A11" s="8" t="s">
        <v>21</v>
      </c>
      <c r="B11" s="1" t="s">
        <v>22</v>
      </c>
      <c r="C11" s="2">
        <v>43108</v>
      </c>
      <c r="D11" s="1" t="s">
        <v>23</v>
      </c>
      <c r="E11" s="1" t="s">
        <v>596</v>
      </c>
      <c r="F11" s="3">
        <v>40000</v>
      </c>
      <c r="G11" s="95" t="s">
        <v>656</v>
      </c>
      <c r="H11" s="12">
        <f t="shared" si="0"/>
        <v>1</v>
      </c>
    </row>
    <row r="12" spans="1:14" x14ac:dyDescent="0.2">
      <c r="A12" s="8" t="s">
        <v>24</v>
      </c>
      <c r="B12" s="1" t="s">
        <v>25</v>
      </c>
      <c r="C12" s="2">
        <v>43108</v>
      </c>
      <c r="D12" s="1" t="s">
        <v>23</v>
      </c>
      <c r="E12" s="1" t="s">
        <v>596</v>
      </c>
      <c r="F12" s="3">
        <v>19000</v>
      </c>
      <c r="G12" s="95" t="s">
        <v>656</v>
      </c>
      <c r="H12" s="12">
        <f t="shared" si="0"/>
        <v>1</v>
      </c>
    </row>
    <row r="13" spans="1:14" x14ac:dyDescent="0.2">
      <c r="A13" s="8" t="s">
        <v>26</v>
      </c>
      <c r="B13" s="1" t="s">
        <v>27</v>
      </c>
      <c r="C13" s="2">
        <v>43109</v>
      </c>
      <c r="D13" s="1" t="s">
        <v>28</v>
      </c>
      <c r="E13" s="1" t="s">
        <v>596</v>
      </c>
      <c r="F13" s="3">
        <v>355000</v>
      </c>
      <c r="G13" s="95" t="s">
        <v>656</v>
      </c>
      <c r="H13" s="12">
        <f t="shared" si="0"/>
        <v>1</v>
      </c>
    </row>
    <row r="14" spans="1:14" x14ac:dyDescent="0.2">
      <c r="A14" s="8" t="s">
        <v>29</v>
      </c>
      <c r="B14" s="1" t="s">
        <v>30</v>
      </c>
      <c r="C14" s="2">
        <v>43109</v>
      </c>
      <c r="D14" s="1" t="s">
        <v>31</v>
      </c>
      <c r="E14" s="1" t="s">
        <v>596</v>
      </c>
      <c r="F14" s="3">
        <v>17882.36</v>
      </c>
      <c r="G14" s="95" t="s">
        <v>656</v>
      </c>
      <c r="H14" s="12">
        <f t="shared" si="0"/>
        <v>1</v>
      </c>
    </row>
    <row r="15" spans="1:14" x14ac:dyDescent="0.2">
      <c r="A15" s="8" t="s">
        <v>32</v>
      </c>
      <c r="B15" s="1" t="s">
        <v>33</v>
      </c>
      <c r="C15" s="2">
        <v>43110</v>
      </c>
      <c r="D15" s="1" t="s">
        <v>34</v>
      </c>
      <c r="E15" s="1" t="s">
        <v>596</v>
      </c>
      <c r="F15" s="3">
        <v>-2366.9499999999998</v>
      </c>
      <c r="G15" s="95" t="s">
        <v>656</v>
      </c>
      <c r="H15" s="12">
        <f t="shared" si="0"/>
        <v>1</v>
      </c>
    </row>
    <row r="16" spans="1:14" x14ac:dyDescent="0.2">
      <c r="A16" s="8" t="s">
        <v>35</v>
      </c>
      <c r="B16" s="1" t="s">
        <v>36</v>
      </c>
      <c r="C16" s="2">
        <v>43110</v>
      </c>
      <c r="D16" s="1" t="s">
        <v>34</v>
      </c>
      <c r="E16" s="1" t="s">
        <v>596</v>
      </c>
      <c r="F16" s="3">
        <v>-7107.07</v>
      </c>
      <c r="G16" s="95" t="s">
        <v>656</v>
      </c>
      <c r="H16" s="12">
        <f t="shared" si="0"/>
        <v>1</v>
      </c>
    </row>
    <row r="17" spans="1:8" x14ac:dyDescent="0.2">
      <c r="A17" s="8" t="s">
        <v>37</v>
      </c>
      <c r="B17" s="1" t="s">
        <v>38</v>
      </c>
      <c r="C17" s="2">
        <v>43115</v>
      </c>
      <c r="D17" s="1" t="s">
        <v>39</v>
      </c>
      <c r="E17" s="1" t="s">
        <v>596</v>
      </c>
      <c r="F17" s="3">
        <v>519656.48</v>
      </c>
      <c r="G17" s="95" t="s">
        <v>656</v>
      </c>
      <c r="H17" s="12">
        <f t="shared" si="0"/>
        <v>1</v>
      </c>
    </row>
    <row r="18" spans="1:8" x14ac:dyDescent="0.2">
      <c r="A18" s="8" t="s">
        <v>40</v>
      </c>
      <c r="B18" s="1" t="s">
        <v>41</v>
      </c>
      <c r="C18" s="2">
        <v>43116</v>
      </c>
      <c r="D18" s="1" t="s">
        <v>42</v>
      </c>
      <c r="E18" s="1" t="s">
        <v>596</v>
      </c>
      <c r="F18" s="3">
        <v>2796.84</v>
      </c>
      <c r="G18" s="95" t="s">
        <v>656</v>
      </c>
      <c r="H18" s="12">
        <f t="shared" si="0"/>
        <v>1</v>
      </c>
    </row>
    <row r="19" spans="1:8" x14ac:dyDescent="0.2">
      <c r="A19" s="8" t="s">
        <v>43</v>
      </c>
      <c r="B19" s="1" t="s">
        <v>44</v>
      </c>
      <c r="C19" s="2">
        <v>43116</v>
      </c>
      <c r="D19" s="1" t="s">
        <v>34</v>
      </c>
      <c r="E19" s="1" t="s">
        <v>596</v>
      </c>
      <c r="F19" s="3">
        <v>-604476.21</v>
      </c>
      <c r="G19" s="95" t="s">
        <v>656</v>
      </c>
      <c r="H19" s="12">
        <f t="shared" si="0"/>
        <v>1</v>
      </c>
    </row>
    <row r="20" spans="1:8" x14ac:dyDescent="0.2">
      <c r="A20" s="8" t="s">
        <v>45</v>
      </c>
      <c r="B20" s="1" t="s">
        <v>46</v>
      </c>
      <c r="C20" s="2">
        <v>43116</v>
      </c>
      <c r="D20" s="1" t="s">
        <v>47</v>
      </c>
      <c r="E20" s="1" t="s">
        <v>596</v>
      </c>
      <c r="F20" s="3">
        <v>524863.5</v>
      </c>
      <c r="G20" s="95" t="s">
        <v>656</v>
      </c>
      <c r="H20" s="12">
        <f t="shared" si="0"/>
        <v>1</v>
      </c>
    </row>
    <row r="21" spans="1:8" x14ac:dyDescent="0.2">
      <c r="A21" s="8" t="s">
        <v>48</v>
      </c>
      <c r="B21" s="1" t="s">
        <v>49</v>
      </c>
      <c r="C21" s="2">
        <v>43116</v>
      </c>
      <c r="D21" s="1" t="s">
        <v>50</v>
      </c>
      <c r="E21" s="1" t="s">
        <v>596</v>
      </c>
      <c r="F21" s="3">
        <v>133.21</v>
      </c>
      <c r="G21" s="95" t="s">
        <v>656</v>
      </c>
      <c r="H21" s="12">
        <f t="shared" si="0"/>
        <v>1</v>
      </c>
    </row>
    <row r="22" spans="1:8" x14ac:dyDescent="0.2">
      <c r="A22" s="8" t="s">
        <v>51</v>
      </c>
      <c r="B22" s="1" t="s">
        <v>52</v>
      </c>
      <c r="C22" s="2">
        <v>43116</v>
      </c>
      <c r="D22" s="1" t="s">
        <v>34</v>
      </c>
      <c r="E22" s="1" t="s">
        <v>596</v>
      </c>
      <c r="F22" s="3">
        <v>-3093.79</v>
      </c>
      <c r="G22" s="95" t="s">
        <v>656</v>
      </c>
      <c r="H22" s="12">
        <f t="shared" si="0"/>
        <v>1</v>
      </c>
    </row>
    <row r="23" spans="1:8" x14ac:dyDescent="0.2">
      <c r="A23" s="8" t="s">
        <v>53</v>
      </c>
      <c r="B23" s="1" t="s">
        <v>54</v>
      </c>
      <c r="C23" s="2">
        <v>43116</v>
      </c>
      <c r="D23" s="1" t="s">
        <v>55</v>
      </c>
      <c r="E23" s="1" t="s">
        <v>596</v>
      </c>
      <c r="F23" s="3">
        <v>12755.52</v>
      </c>
      <c r="G23" s="95" t="s">
        <v>656</v>
      </c>
      <c r="H23" s="12">
        <f t="shared" si="0"/>
        <v>1</v>
      </c>
    </row>
    <row r="24" spans="1:8" x14ac:dyDescent="0.2">
      <c r="A24" s="8" t="s">
        <v>56</v>
      </c>
      <c r="B24" s="1" t="s">
        <v>57</v>
      </c>
      <c r="C24" s="2">
        <v>43116</v>
      </c>
      <c r="D24" s="1" t="s">
        <v>47</v>
      </c>
      <c r="E24" s="1" t="s">
        <v>596</v>
      </c>
      <c r="F24" s="3">
        <v>379901.2</v>
      </c>
      <c r="G24" s="95" t="s">
        <v>656</v>
      </c>
      <c r="H24" s="12">
        <f t="shared" si="0"/>
        <v>1</v>
      </c>
    </row>
    <row r="25" spans="1:8" x14ac:dyDescent="0.2">
      <c r="A25" s="8" t="s">
        <v>58</v>
      </c>
      <c r="B25" s="1" t="s">
        <v>59</v>
      </c>
      <c r="C25" s="2">
        <v>43116</v>
      </c>
      <c r="D25" s="1" t="s">
        <v>34</v>
      </c>
      <c r="E25" s="1" t="s">
        <v>596</v>
      </c>
      <c r="F25" s="3">
        <v>315364.46999999997</v>
      </c>
      <c r="G25" s="95" t="s">
        <v>656</v>
      </c>
      <c r="H25" s="12">
        <f t="shared" si="0"/>
        <v>1</v>
      </c>
    </row>
    <row r="26" spans="1:8" x14ac:dyDescent="0.2">
      <c r="A26" s="8" t="s">
        <v>60</v>
      </c>
      <c r="B26" s="1" t="s">
        <v>61</v>
      </c>
      <c r="C26" s="2">
        <v>43116</v>
      </c>
      <c r="D26" s="1" t="s">
        <v>62</v>
      </c>
      <c r="E26" s="1" t="s">
        <v>596</v>
      </c>
      <c r="F26" s="3">
        <v>574.05999999999995</v>
      </c>
      <c r="G26" s="95" t="s">
        <v>656</v>
      </c>
      <c r="H26" s="12">
        <f t="shared" si="0"/>
        <v>1</v>
      </c>
    </row>
    <row r="27" spans="1:8" x14ac:dyDescent="0.2">
      <c r="A27" s="8" t="s">
        <v>63</v>
      </c>
      <c r="B27" s="1" t="s">
        <v>64</v>
      </c>
      <c r="C27" s="2">
        <v>43116</v>
      </c>
      <c r="D27" s="1" t="s">
        <v>50</v>
      </c>
      <c r="E27" s="1" t="s">
        <v>596</v>
      </c>
      <c r="F27" s="3">
        <v>70694.59</v>
      </c>
      <c r="G27" s="95" t="s">
        <v>656</v>
      </c>
      <c r="H27" s="12">
        <f t="shared" si="0"/>
        <v>1</v>
      </c>
    </row>
    <row r="28" spans="1:8" x14ac:dyDescent="0.2">
      <c r="A28" s="8" t="s">
        <v>65</v>
      </c>
      <c r="B28" s="1" t="s">
        <v>66</v>
      </c>
      <c r="C28" s="2">
        <v>43117</v>
      </c>
      <c r="D28" s="1" t="s">
        <v>34</v>
      </c>
      <c r="E28" s="1" t="s">
        <v>596</v>
      </c>
      <c r="F28" s="3">
        <v>58634.21</v>
      </c>
      <c r="G28" s="95" t="s">
        <v>656</v>
      </c>
      <c r="H28" s="12">
        <f t="shared" si="0"/>
        <v>1</v>
      </c>
    </row>
    <row r="29" spans="1:8" x14ac:dyDescent="0.2">
      <c r="A29" s="8" t="s">
        <v>67</v>
      </c>
      <c r="B29" s="1" t="s">
        <v>68</v>
      </c>
      <c r="C29" s="2">
        <v>43117</v>
      </c>
      <c r="D29" s="1" t="s">
        <v>34</v>
      </c>
      <c r="E29" s="1" t="s">
        <v>596</v>
      </c>
      <c r="F29" s="3">
        <v>6018.71</v>
      </c>
      <c r="G29" s="95" t="s">
        <v>656</v>
      </c>
      <c r="H29" s="12">
        <f t="shared" si="0"/>
        <v>1</v>
      </c>
    </row>
    <row r="30" spans="1:8" x14ac:dyDescent="0.2">
      <c r="A30" s="8" t="s">
        <v>69</v>
      </c>
      <c r="B30" s="1" t="s">
        <v>70</v>
      </c>
      <c r="C30" s="2">
        <v>43117</v>
      </c>
      <c r="D30" s="1" t="s">
        <v>34</v>
      </c>
      <c r="E30" s="1" t="s">
        <v>596</v>
      </c>
      <c r="F30" s="3">
        <v>4042.19</v>
      </c>
      <c r="G30" s="95" t="s">
        <v>656</v>
      </c>
      <c r="H30" s="12">
        <f t="shared" si="0"/>
        <v>1</v>
      </c>
    </row>
    <row r="31" spans="1:8" x14ac:dyDescent="0.2">
      <c r="A31" s="8" t="s">
        <v>71</v>
      </c>
      <c r="B31" s="1" t="s">
        <v>72</v>
      </c>
      <c r="C31" s="2">
        <v>43118</v>
      </c>
      <c r="D31" s="1" t="s">
        <v>34</v>
      </c>
      <c r="E31" s="1" t="s">
        <v>596</v>
      </c>
      <c r="F31" s="3">
        <v>86209.75</v>
      </c>
      <c r="G31" s="95" t="s">
        <v>656</v>
      </c>
      <c r="H31" s="12">
        <f t="shared" si="0"/>
        <v>1</v>
      </c>
    </row>
    <row r="32" spans="1:8" x14ac:dyDescent="0.2">
      <c r="A32" s="8" t="s">
        <v>73</v>
      </c>
      <c r="B32" s="1" t="s">
        <v>74</v>
      </c>
      <c r="C32" s="2">
        <v>43118</v>
      </c>
      <c r="D32" s="1" t="s">
        <v>62</v>
      </c>
      <c r="E32" s="1" t="s">
        <v>596</v>
      </c>
      <c r="F32" s="3">
        <v>5231</v>
      </c>
      <c r="G32" s="95" t="s">
        <v>656</v>
      </c>
      <c r="H32" s="12">
        <f t="shared" si="0"/>
        <v>1</v>
      </c>
    </row>
    <row r="33" spans="1:8" x14ac:dyDescent="0.2">
      <c r="A33" s="8" t="s">
        <v>75</v>
      </c>
      <c r="B33" s="1" t="s">
        <v>76</v>
      </c>
      <c r="C33" s="2">
        <v>43118</v>
      </c>
      <c r="D33" s="1" t="s">
        <v>77</v>
      </c>
      <c r="E33" s="1" t="s">
        <v>596</v>
      </c>
      <c r="F33" s="3">
        <v>4155</v>
      </c>
      <c r="G33" s="95" t="s">
        <v>656</v>
      </c>
      <c r="H33" s="12">
        <f t="shared" si="0"/>
        <v>1</v>
      </c>
    </row>
    <row r="34" spans="1:8" x14ac:dyDescent="0.2">
      <c r="A34" s="8" t="s">
        <v>78</v>
      </c>
      <c r="B34" s="1" t="s">
        <v>79</v>
      </c>
      <c r="C34" s="2">
        <v>43118</v>
      </c>
      <c r="D34" s="1" t="s">
        <v>80</v>
      </c>
      <c r="E34" s="1" t="s">
        <v>596</v>
      </c>
      <c r="F34" s="3">
        <v>166460</v>
      </c>
      <c r="G34" s="95" t="s">
        <v>656</v>
      </c>
      <c r="H34" s="12">
        <f t="shared" si="0"/>
        <v>1</v>
      </c>
    </row>
    <row r="35" spans="1:8" x14ac:dyDescent="0.2">
      <c r="A35" s="8" t="s">
        <v>81</v>
      </c>
      <c r="B35" s="1" t="s">
        <v>82</v>
      </c>
      <c r="C35" s="2">
        <v>43118</v>
      </c>
      <c r="D35" s="1" t="s">
        <v>83</v>
      </c>
      <c r="E35" s="1" t="s">
        <v>596</v>
      </c>
      <c r="F35" s="3">
        <v>28140</v>
      </c>
      <c r="G35" s="95" t="s">
        <v>656</v>
      </c>
      <c r="H35" s="12">
        <f t="shared" si="0"/>
        <v>1</v>
      </c>
    </row>
    <row r="36" spans="1:8" x14ac:dyDescent="0.2">
      <c r="A36" s="8" t="s">
        <v>84</v>
      </c>
      <c r="B36" s="1" t="s">
        <v>85</v>
      </c>
      <c r="C36" s="2">
        <v>43118</v>
      </c>
      <c r="D36" s="1" t="s">
        <v>80</v>
      </c>
      <c r="E36" s="1" t="s">
        <v>596</v>
      </c>
      <c r="F36" s="3">
        <v>36288</v>
      </c>
      <c r="G36" s="95" t="s">
        <v>656</v>
      </c>
      <c r="H36" s="12">
        <f t="shared" si="0"/>
        <v>1</v>
      </c>
    </row>
    <row r="37" spans="1:8" x14ac:dyDescent="0.2">
      <c r="A37" s="8" t="s">
        <v>86</v>
      </c>
      <c r="B37" s="1" t="s">
        <v>87</v>
      </c>
      <c r="C37" s="2">
        <v>43118</v>
      </c>
      <c r="D37" s="1" t="s">
        <v>62</v>
      </c>
      <c r="E37" s="1" t="s">
        <v>596</v>
      </c>
      <c r="F37" s="3">
        <v>10518.94</v>
      </c>
      <c r="G37" s="95" t="s">
        <v>656</v>
      </c>
      <c r="H37" s="12">
        <f t="shared" si="0"/>
        <v>1</v>
      </c>
    </row>
    <row r="38" spans="1:8" x14ac:dyDescent="0.2">
      <c r="A38" s="8" t="s">
        <v>88</v>
      </c>
      <c r="B38" s="1" t="s">
        <v>89</v>
      </c>
      <c r="C38" s="2">
        <v>43118</v>
      </c>
      <c r="D38" s="1" t="s">
        <v>90</v>
      </c>
      <c r="E38" s="1" t="s">
        <v>596</v>
      </c>
      <c r="F38" s="3">
        <v>1132</v>
      </c>
      <c r="G38" s="95" t="s">
        <v>656</v>
      </c>
      <c r="H38" s="12">
        <f t="shared" si="0"/>
        <v>1</v>
      </c>
    </row>
    <row r="39" spans="1:8" x14ac:dyDescent="0.2">
      <c r="A39" s="8" t="s">
        <v>91</v>
      </c>
      <c r="B39" s="1" t="s">
        <v>92</v>
      </c>
      <c r="C39" s="2">
        <v>43118</v>
      </c>
      <c r="D39" s="1" t="s">
        <v>93</v>
      </c>
      <c r="E39" s="1" t="s">
        <v>596</v>
      </c>
      <c r="F39" s="3">
        <v>20328</v>
      </c>
      <c r="G39" s="95" t="s">
        <v>656</v>
      </c>
      <c r="H39" s="12">
        <f t="shared" si="0"/>
        <v>1</v>
      </c>
    </row>
    <row r="40" spans="1:8" x14ac:dyDescent="0.2">
      <c r="A40" s="8" t="s">
        <v>94</v>
      </c>
      <c r="B40" s="1" t="s">
        <v>95</v>
      </c>
      <c r="C40" s="2">
        <v>43118</v>
      </c>
      <c r="D40" s="1" t="s">
        <v>62</v>
      </c>
      <c r="E40" s="1" t="s">
        <v>596</v>
      </c>
      <c r="F40" s="3">
        <v>6229</v>
      </c>
      <c r="G40" s="95" t="s">
        <v>656</v>
      </c>
      <c r="H40" s="12">
        <f t="shared" si="0"/>
        <v>1</v>
      </c>
    </row>
    <row r="41" spans="1:8" x14ac:dyDescent="0.2">
      <c r="A41" s="8" t="s">
        <v>96</v>
      </c>
      <c r="B41" s="1" t="s">
        <v>97</v>
      </c>
      <c r="C41" s="2">
        <v>43118</v>
      </c>
      <c r="D41" s="1" t="s">
        <v>14</v>
      </c>
      <c r="E41" s="1" t="s">
        <v>596</v>
      </c>
      <c r="F41" s="3">
        <v>17681.89</v>
      </c>
      <c r="G41" s="95" t="s">
        <v>656</v>
      </c>
      <c r="H41" s="12">
        <f t="shared" si="0"/>
        <v>1</v>
      </c>
    </row>
    <row r="42" spans="1:8" x14ac:dyDescent="0.2">
      <c r="A42" s="8" t="s">
        <v>98</v>
      </c>
      <c r="B42" s="1" t="s">
        <v>99</v>
      </c>
      <c r="C42" s="2">
        <v>43118</v>
      </c>
      <c r="D42" s="1" t="s">
        <v>100</v>
      </c>
      <c r="E42" s="1" t="s">
        <v>596</v>
      </c>
      <c r="F42" s="3">
        <v>5747.5</v>
      </c>
      <c r="G42" s="95" t="s">
        <v>656</v>
      </c>
      <c r="H42" s="12">
        <f t="shared" si="0"/>
        <v>1</v>
      </c>
    </row>
    <row r="43" spans="1:8" x14ac:dyDescent="0.2">
      <c r="A43" s="8" t="s">
        <v>101</v>
      </c>
      <c r="B43" s="1" t="s">
        <v>102</v>
      </c>
      <c r="C43" s="2">
        <v>43118</v>
      </c>
      <c r="D43" s="1" t="s">
        <v>103</v>
      </c>
      <c r="E43" s="1" t="s">
        <v>596</v>
      </c>
      <c r="F43" s="3">
        <v>60500</v>
      </c>
      <c r="G43" s="95" t="s">
        <v>656</v>
      </c>
      <c r="H43" s="12">
        <f t="shared" si="0"/>
        <v>1</v>
      </c>
    </row>
    <row r="44" spans="1:8" x14ac:dyDescent="0.2">
      <c r="A44" s="8" t="s">
        <v>104</v>
      </c>
      <c r="B44" s="1" t="s">
        <v>105</v>
      </c>
      <c r="C44" s="2">
        <v>43118</v>
      </c>
      <c r="D44" s="1" t="s">
        <v>106</v>
      </c>
      <c r="E44" s="1" t="s">
        <v>596</v>
      </c>
      <c r="F44" s="3">
        <v>641</v>
      </c>
      <c r="G44" s="95" t="s">
        <v>656</v>
      </c>
      <c r="H44" s="12">
        <f t="shared" si="0"/>
        <v>1</v>
      </c>
    </row>
    <row r="45" spans="1:8" x14ac:dyDescent="0.2">
      <c r="A45" s="8" t="s">
        <v>107</v>
      </c>
      <c r="B45" s="1" t="s">
        <v>108</v>
      </c>
      <c r="C45" s="2">
        <v>43118</v>
      </c>
      <c r="D45" s="1" t="s">
        <v>93</v>
      </c>
      <c r="E45" s="1" t="s">
        <v>596</v>
      </c>
      <c r="F45" s="3">
        <v>9075</v>
      </c>
      <c r="G45" s="95" t="s">
        <v>656</v>
      </c>
      <c r="H45" s="12">
        <f t="shared" si="0"/>
        <v>1</v>
      </c>
    </row>
    <row r="46" spans="1:8" x14ac:dyDescent="0.2">
      <c r="A46" s="8" t="s">
        <v>109</v>
      </c>
      <c r="B46" s="1" t="s">
        <v>110</v>
      </c>
      <c r="C46" s="2">
        <v>43118</v>
      </c>
      <c r="D46" s="1" t="s">
        <v>14</v>
      </c>
      <c r="E46" s="1" t="s">
        <v>596</v>
      </c>
      <c r="F46" s="3">
        <v>561005.18000000005</v>
      </c>
      <c r="G46" s="95" t="s">
        <v>656</v>
      </c>
      <c r="H46" s="12">
        <f t="shared" si="0"/>
        <v>1</v>
      </c>
    </row>
    <row r="47" spans="1:8" x14ac:dyDescent="0.2">
      <c r="A47" s="8" t="s">
        <v>111</v>
      </c>
      <c r="B47" s="1" t="s">
        <v>112</v>
      </c>
      <c r="C47" s="2">
        <v>43118</v>
      </c>
      <c r="D47" s="1" t="s">
        <v>34</v>
      </c>
      <c r="E47" s="1" t="s">
        <v>596</v>
      </c>
      <c r="F47" s="3">
        <v>41429.33</v>
      </c>
      <c r="G47" s="95" t="s">
        <v>656</v>
      </c>
      <c r="H47" s="12">
        <f t="shared" si="0"/>
        <v>1</v>
      </c>
    </row>
    <row r="48" spans="1:8" x14ac:dyDescent="0.2">
      <c r="A48" s="8" t="s">
        <v>113</v>
      </c>
      <c r="B48" s="1" t="s">
        <v>114</v>
      </c>
      <c r="C48" s="2">
        <v>43118</v>
      </c>
      <c r="D48" s="1" t="s">
        <v>80</v>
      </c>
      <c r="E48" s="1" t="s">
        <v>596</v>
      </c>
      <c r="F48" s="3">
        <v>60868</v>
      </c>
      <c r="G48" s="95" t="s">
        <v>656</v>
      </c>
      <c r="H48" s="12">
        <f t="shared" si="0"/>
        <v>1</v>
      </c>
    </row>
    <row r="49" spans="1:8" x14ac:dyDescent="0.2">
      <c r="A49" s="8" t="s">
        <v>115</v>
      </c>
      <c r="B49" s="1" t="s">
        <v>116</v>
      </c>
      <c r="C49" s="2">
        <v>43118</v>
      </c>
      <c r="D49" s="1" t="s">
        <v>93</v>
      </c>
      <c r="E49" s="1" t="s">
        <v>596</v>
      </c>
      <c r="F49" s="3">
        <v>6655</v>
      </c>
      <c r="G49" s="95" t="s">
        <v>656</v>
      </c>
      <c r="H49" s="12">
        <f t="shared" si="0"/>
        <v>1</v>
      </c>
    </row>
    <row r="50" spans="1:8" x14ac:dyDescent="0.2">
      <c r="A50" s="8" t="s">
        <v>117</v>
      </c>
      <c r="B50" s="1" t="s">
        <v>118</v>
      </c>
      <c r="C50" s="2">
        <v>43118</v>
      </c>
      <c r="D50" s="1" t="s">
        <v>14</v>
      </c>
      <c r="E50" s="1" t="s">
        <v>596</v>
      </c>
      <c r="F50" s="3">
        <v>1360.46</v>
      </c>
      <c r="G50" s="95" t="s">
        <v>656</v>
      </c>
      <c r="H50" s="12">
        <f t="shared" si="0"/>
        <v>1</v>
      </c>
    </row>
    <row r="51" spans="1:8" x14ac:dyDescent="0.2">
      <c r="A51" s="8" t="s">
        <v>119</v>
      </c>
      <c r="B51" s="1" t="s">
        <v>120</v>
      </c>
      <c r="C51" s="2">
        <v>43118</v>
      </c>
      <c r="D51" s="1" t="s">
        <v>62</v>
      </c>
      <c r="E51" s="1" t="s">
        <v>596</v>
      </c>
      <c r="F51" s="3">
        <v>1422.12</v>
      </c>
      <c r="G51" s="95" t="s">
        <v>656</v>
      </c>
      <c r="H51" s="12">
        <f t="shared" si="0"/>
        <v>1</v>
      </c>
    </row>
    <row r="52" spans="1:8" x14ac:dyDescent="0.2">
      <c r="A52" s="8" t="s">
        <v>121</v>
      </c>
      <c r="B52" s="1" t="s">
        <v>122</v>
      </c>
      <c r="C52" s="2">
        <v>43118</v>
      </c>
      <c r="D52" s="1" t="s">
        <v>123</v>
      </c>
      <c r="E52" s="1" t="s">
        <v>596</v>
      </c>
      <c r="F52" s="3">
        <v>1050</v>
      </c>
      <c r="G52" s="95" t="s">
        <v>656</v>
      </c>
      <c r="H52" s="12">
        <f t="shared" si="0"/>
        <v>1</v>
      </c>
    </row>
    <row r="53" spans="1:8" x14ac:dyDescent="0.2">
      <c r="A53" s="8" t="s">
        <v>124</v>
      </c>
      <c r="B53" s="1" t="s">
        <v>125</v>
      </c>
      <c r="C53" s="2">
        <v>43118</v>
      </c>
      <c r="D53" s="1" t="s">
        <v>90</v>
      </c>
      <c r="E53" s="1" t="s">
        <v>596</v>
      </c>
      <c r="F53" s="3">
        <v>5703</v>
      </c>
      <c r="G53" s="95" t="s">
        <v>656</v>
      </c>
      <c r="H53" s="12">
        <f t="shared" si="0"/>
        <v>1</v>
      </c>
    </row>
    <row r="54" spans="1:8" x14ac:dyDescent="0.2">
      <c r="A54" s="8" t="s">
        <v>126</v>
      </c>
      <c r="B54" s="1" t="s">
        <v>127</v>
      </c>
      <c r="C54" s="2">
        <v>43118</v>
      </c>
      <c r="D54" s="1" t="s">
        <v>128</v>
      </c>
      <c r="E54" s="1" t="s">
        <v>596</v>
      </c>
      <c r="F54" s="3">
        <v>21674</v>
      </c>
      <c r="G54" s="95" t="s">
        <v>656</v>
      </c>
      <c r="H54" s="12">
        <f t="shared" si="0"/>
        <v>1</v>
      </c>
    </row>
    <row r="55" spans="1:8" x14ac:dyDescent="0.2">
      <c r="A55" s="8" t="s">
        <v>129</v>
      </c>
      <c r="B55" s="1" t="s">
        <v>130</v>
      </c>
      <c r="C55" s="2">
        <v>43118</v>
      </c>
      <c r="D55" s="1" t="s">
        <v>93</v>
      </c>
      <c r="E55" s="1" t="s">
        <v>596</v>
      </c>
      <c r="F55" s="3">
        <v>125356</v>
      </c>
      <c r="G55" s="95" t="s">
        <v>656</v>
      </c>
      <c r="H55" s="12">
        <f t="shared" si="0"/>
        <v>1</v>
      </c>
    </row>
    <row r="56" spans="1:8" x14ac:dyDescent="0.2">
      <c r="A56" s="8" t="s">
        <v>131</v>
      </c>
      <c r="B56" s="1" t="s">
        <v>132</v>
      </c>
      <c r="C56" s="2">
        <v>43118</v>
      </c>
      <c r="D56" s="1" t="s">
        <v>133</v>
      </c>
      <c r="E56" s="1" t="s">
        <v>596</v>
      </c>
      <c r="F56" s="3">
        <v>5385</v>
      </c>
      <c r="G56" s="95" t="s">
        <v>656</v>
      </c>
      <c r="H56" s="12">
        <f t="shared" si="0"/>
        <v>1</v>
      </c>
    </row>
    <row r="57" spans="1:8" x14ac:dyDescent="0.2">
      <c r="A57" s="8" t="s">
        <v>134</v>
      </c>
      <c r="B57" s="1" t="s">
        <v>135</v>
      </c>
      <c r="C57" s="2">
        <v>43118</v>
      </c>
      <c r="D57" s="1" t="s">
        <v>93</v>
      </c>
      <c r="E57" s="1" t="s">
        <v>596</v>
      </c>
      <c r="F57" s="3">
        <v>47130</v>
      </c>
      <c r="G57" s="95" t="s">
        <v>656</v>
      </c>
      <c r="H57" s="12">
        <f t="shared" si="0"/>
        <v>1</v>
      </c>
    </row>
    <row r="58" spans="1:8" x14ac:dyDescent="0.2">
      <c r="A58" s="8" t="s">
        <v>136</v>
      </c>
      <c r="B58" s="1" t="s">
        <v>137</v>
      </c>
      <c r="C58" s="2">
        <v>43121</v>
      </c>
      <c r="D58" s="1" t="s">
        <v>138</v>
      </c>
      <c r="E58" s="1" t="s">
        <v>596</v>
      </c>
      <c r="F58" s="3">
        <v>45669.69</v>
      </c>
      <c r="G58" s="95" t="s">
        <v>656</v>
      </c>
      <c r="H58" s="12">
        <f t="shared" si="0"/>
        <v>1</v>
      </c>
    </row>
    <row r="59" spans="1:8" x14ac:dyDescent="0.2">
      <c r="A59" s="8" t="s">
        <v>139</v>
      </c>
      <c r="B59" s="1" t="s">
        <v>140</v>
      </c>
      <c r="C59" s="2">
        <v>43121</v>
      </c>
      <c r="D59" s="1" t="s">
        <v>141</v>
      </c>
      <c r="E59" s="1" t="s">
        <v>596</v>
      </c>
      <c r="F59" s="3">
        <v>12584</v>
      </c>
      <c r="G59" s="95" t="s">
        <v>656</v>
      </c>
      <c r="H59" s="12">
        <f t="shared" si="0"/>
        <v>1</v>
      </c>
    </row>
    <row r="60" spans="1:8" x14ac:dyDescent="0.2">
      <c r="A60" s="8" t="s">
        <v>142</v>
      </c>
      <c r="B60" s="1" t="s">
        <v>143</v>
      </c>
      <c r="C60" s="2">
        <v>43121</v>
      </c>
      <c r="D60" s="1" t="s">
        <v>138</v>
      </c>
      <c r="E60" s="1" t="s">
        <v>596</v>
      </c>
      <c r="F60" s="3">
        <v>79030.399999999994</v>
      </c>
      <c r="G60" s="95" t="s">
        <v>656</v>
      </c>
      <c r="H60" s="12">
        <f t="shared" si="0"/>
        <v>1</v>
      </c>
    </row>
    <row r="61" spans="1:8" x14ac:dyDescent="0.2">
      <c r="A61" s="8" t="s">
        <v>144</v>
      </c>
      <c r="B61" s="1" t="s">
        <v>145</v>
      </c>
      <c r="C61" s="2">
        <v>43121</v>
      </c>
      <c r="D61" s="1" t="s">
        <v>146</v>
      </c>
      <c r="E61" s="1" t="s">
        <v>596</v>
      </c>
      <c r="F61" s="3">
        <v>1098961</v>
      </c>
      <c r="G61" s="95" t="s">
        <v>656</v>
      </c>
      <c r="H61" s="12">
        <f t="shared" si="0"/>
        <v>1</v>
      </c>
    </row>
    <row r="62" spans="1:8" x14ac:dyDescent="0.2">
      <c r="A62" s="8" t="s">
        <v>147</v>
      </c>
      <c r="B62" s="1" t="s">
        <v>148</v>
      </c>
      <c r="C62" s="2">
        <v>43121</v>
      </c>
      <c r="D62" s="1" t="s">
        <v>149</v>
      </c>
      <c r="E62" s="1" t="s">
        <v>596</v>
      </c>
      <c r="F62" s="3">
        <v>1758883.23</v>
      </c>
      <c r="G62" s="95" t="s">
        <v>656</v>
      </c>
      <c r="H62" s="12">
        <f t="shared" si="0"/>
        <v>1</v>
      </c>
    </row>
    <row r="63" spans="1:8" x14ac:dyDescent="0.2">
      <c r="A63" s="8" t="s">
        <v>150</v>
      </c>
      <c r="B63" s="1" t="s">
        <v>151</v>
      </c>
      <c r="C63" s="2">
        <v>43121</v>
      </c>
      <c r="D63" s="1" t="s">
        <v>34</v>
      </c>
      <c r="E63" s="1" t="s">
        <v>596</v>
      </c>
      <c r="F63" s="3">
        <v>83478.289999999994</v>
      </c>
      <c r="G63" s="95" t="s">
        <v>656</v>
      </c>
      <c r="H63" s="12">
        <f t="shared" si="0"/>
        <v>1</v>
      </c>
    </row>
    <row r="64" spans="1:8" x14ac:dyDescent="0.2">
      <c r="A64" s="8" t="s">
        <v>152</v>
      </c>
      <c r="B64" s="1" t="s">
        <v>153</v>
      </c>
      <c r="C64" s="2">
        <v>43121</v>
      </c>
      <c r="D64" s="1" t="s">
        <v>34</v>
      </c>
      <c r="E64" s="1" t="s">
        <v>596</v>
      </c>
      <c r="F64" s="3">
        <v>150247.14000000001</v>
      </c>
      <c r="G64" s="95" t="s">
        <v>656</v>
      </c>
      <c r="H64" s="12">
        <f t="shared" si="0"/>
        <v>1</v>
      </c>
    </row>
    <row r="65" spans="1:8" x14ac:dyDescent="0.2">
      <c r="A65" s="8" t="s">
        <v>154</v>
      </c>
      <c r="B65" s="1" t="s">
        <v>155</v>
      </c>
      <c r="C65" s="2">
        <v>43121</v>
      </c>
      <c r="D65" s="1" t="s">
        <v>34</v>
      </c>
      <c r="E65" s="1" t="s">
        <v>596</v>
      </c>
      <c r="F65" s="3">
        <v>423553.63</v>
      </c>
      <c r="G65" s="95" t="s">
        <v>656</v>
      </c>
      <c r="H65" s="12">
        <f t="shared" si="0"/>
        <v>1</v>
      </c>
    </row>
    <row r="66" spans="1:8" x14ac:dyDescent="0.2">
      <c r="A66" s="8" t="s">
        <v>156</v>
      </c>
      <c r="B66" s="1" t="s">
        <v>157</v>
      </c>
      <c r="C66" s="2">
        <v>43121</v>
      </c>
      <c r="D66" s="1" t="s">
        <v>158</v>
      </c>
      <c r="E66" s="1" t="s">
        <v>596</v>
      </c>
      <c r="F66" s="3">
        <v>1506.09</v>
      </c>
      <c r="G66" s="95" t="s">
        <v>656</v>
      </c>
      <c r="H66" s="12">
        <f t="shared" si="0"/>
        <v>1</v>
      </c>
    </row>
    <row r="67" spans="1:8" x14ac:dyDescent="0.2">
      <c r="A67" s="8" t="s">
        <v>159</v>
      </c>
      <c r="B67" s="1" t="s">
        <v>160</v>
      </c>
      <c r="C67" s="2">
        <v>43121</v>
      </c>
      <c r="D67" s="1" t="s">
        <v>161</v>
      </c>
      <c r="E67" s="1" t="s">
        <v>596</v>
      </c>
      <c r="F67" s="3">
        <v>32624.02</v>
      </c>
      <c r="G67" s="95" t="s">
        <v>656</v>
      </c>
      <c r="H67" s="12">
        <f t="shared" si="0"/>
        <v>1</v>
      </c>
    </row>
    <row r="68" spans="1:8" x14ac:dyDescent="0.2">
      <c r="A68" s="8" t="s">
        <v>162</v>
      </c>
      <c r="B68" s="1" t="s">
        <v>163</v>
      </c>
      <c r="C68" s="2">
        <v>43121</v>
      </c>
      <c r="D68" s="1" t="s">
        <v>8</v>
      </c>
      <c r="E68" s="1" t="s">
        <v>596</v>
      </c>
      <c r="F68" s="3">
        <v>146282.15</v>
      </c>
      <c r="G68" s="95" t="s">
        <v>656</v>
      </c>
      <c r="H68" s="12">
        <f t="shared" si="0"/>
        <v>1</v>
      </c>
    </row>
    <row r="69" spans="1:8" x14ac:dyDescent="0.2">
      <c r="A69" s="8" t="s">
        <v>164</v>
      </c>
      <c r="B69" s="1" t="s">
        <v>165</v>
      </c>
      <c r="C69" s="2">
        <v>43121</v>
      </c>
      <c r="D69" s="1" t="s">
        <v>138</v>
      </c>
      <c r="E69" s="1" t="s">
        <v>596</v>
      </c>
      <c r="F69" s="3">
        <v>582101.79</v>
      </c>
      <c r="G69" s="95" t="s">
        <v>656</v>
      </c>
      <c r="H69" s="12">
        <f t="shared" si="0"/>
        <v>1</v>
      </c>
    </row>
    <row r="70" spans="1:8" x14ac:dyDescent="0.2">
      <c r="A70" s="8" t="s">
        <v>166</v>
      </c>
      <c r="B70" s="1" t="s">
        <v>167</v>
      </c>
      <c r="C70" s="2">
        <v>43121</v>
      </c>
      <c r="D70" s="1" t="s">
        <v>34</v>
      </c>
      <c r="E70" s="1" t="s">
        <v>596</v>
      </c>
      <c r="F70" s="3">
        <v>-2606.08</v>
      </c>
      <c r="G70" s="95" t="s">
        <v>656</v>
      </c>
      <c r="H70" s="12">
        <f t="shared" si="0"/>
        <v>1</v>
      </c>
    </row>
    <row r="71" spans="1:8" x14ac:dyDescent="0.2">
      <c r="A71" s="8" t="s">
        <v>168</v>
      </c>
      <c r="B71" s="1" t="s">
        <v>169</v>
      </c>
      <c r="C71" s="2">
        <v>43121</v>
      </c>
      <c r="D71" s="1" t="s">
        <v>170</v>
      </c>
      <c r="E71" s="1" t="s">
        <v>596</v>
      </c>
      <c r="F71" s="3">
        <v>79339.64</v>
      </c>
      <c r="G71" s="95" t="s">
        <v>656</v>
      </c>
      <c r="H71" s="12">
        <f t="shared" ref="H71:H134" si="1">MONTH(C71)</f>
        <v>1</v>
      </c>
    </row>
    <row r="72" spans="1:8" x14ac:dyDescent="0.2">
      <c r="A72" s="8" t="s">
        <v>171</v>
      </c>
      <c r="B72" s="1" t="s">
        <v>172</v>
      </c>
      <c r="C72" s="2">
        <v>43121</v>
      </c>
      <c r="D72" s="1" t="s">
        <v>173</v>
      </c>
      <c r="E72" s="1" t="s">
        <v>596</v>
      </c>
      <c r="F72" s="3">
        <v>289199</v>
      </c>
      <c r="G72" s="95" t="s">
        <v>656</v>
      </c>
      <c r="H72" s="12">
        <f t="shared" si="1"/>
        <v>1</v>
      </c>
    </row>
    <row r="73" spans="1:8" x14ac:dyDescent="0.2">
      <c r="A73" s="8" t="s">
        <v>174</v>
      </c>
      <c r="B73" s="1" t="s">
        <v>175</v>
      </c>
      <c r="C73" s="2">
        <v>43121</v>
      </c>
      <c r="D73" s="1" t="s">
        <v>146</v>
      </c>
      <c r="E73" s="1" t="s">
        <v>596</v>
      </c>
      <c r="F73" s="3">
        <v>30893</v>
      </c>
      <c r="G73" s="95" t="s">
        <v>656</v>
      </c>
      <c r="H73" s="12">
        <f t="shared" si="1"/>
        <v>1</v>
      </c>
    </row>
    <row r="74" spans="1:8" x14ac:dyDescent="0.2">
      <c r="A74" s="8" t="s">
        <v>176</v>
      </c>
      <c r="B74" s="1" t="s">
        <v>177</v>
      </c>
      <c r="C74" s="2">
        <v>43121</v>
      </c>
      <c r="D74" s="1" t="s">
        <v>178</v>
      </c>
      <c r="E74" s="1" t="s">
        <v>596</v>
      </c>
      <c r="F74" s="3">
        <v>3270</v>
      </c>
      <c r="G74" s="95" t="s">
        <v>656</v>
      </c>
      <c r="H74" s="12">
        <f t="shared" si="1"/>
        <v>1</v>
      </c>
    </row>
    <row r="75" spans="1:8" x14ac:dyDescent="0.2">
      <c r="A75" s="8" t="s">
        <v>179</v>
      </c>
      <c r="B75" s="1" t="s">
        <v>180</v>
      </c>
      <c r="C75" s="2">
        <v>43122</v>
      </c>
      <c r="D75" s="1" t="s">
        <v>181</v>
      </c>
      <c r="E75" s="1" t="s">
        <v>596</v>
      </c>
      <c r="F75" s="3">
        <v>6757</v>
      </c>
      <c r="G75" s="95" t="s">
        <v>656</v>
      </c>
      <c r="H75" s="12">
        <f t="shared" si="1"/>
        <v>1</v>
      </c>
    </row>
    <row r="76" spans="1:8" x14ac:dyDescent="0.2">
      <c r="A76" s="8" t="s">
        <v>182</v>
      </c>
      <c r="B76" s="1" t="s">
        <v>183</v>
      </c>
      <c r="C76" s="2">
        <v>43122</v>
      </c>
      <c r="D76" s="1" t="s">
        <v>181</v>
      </c>
      <c r="E76" s="1" t="s">
        <v>596</v>
      </c>
      <c r="F76" s="3">
        <v>16345</v>
      </c>
      <c r="G76" s="95" t="s">
        <v>656</v>
      </c>
      <c r="H76" s="12">
        <f t="shared" si="1"/>
        <v>1</v>
      </c>
    </row>
    <row r="77" spans="1:8" x14ac:dyDescent="0.2">
      <c r="A77" s="8" t="s">
        <v>184</v>
      </c>
      <c r="B77" s="1" t="s">
        <v>185</v>
      </c>
      <c r="C77" s="2">
        <v>43122</v>
      </c>
      <c r="D77" s="1" t="s">
        <v>186</v>
      </c>
      <c r="E77" s="1" t="s">
        <v>596</v>
      </c>
      <c r="F77" s="3">
        <v>1729</v>
      </c>
      <c r="G77" s="95" t="s">
        <v>656</v>
      </c>
      <c r="H77" s="12">
        <f t="shared" si="1"/>
        <v>1</v>
      </c>
    </row>
    <row r="78" spans="1:8" x14ac:dyDescent="0.2">
      <c r="A78" s="8" t="s">
        <v>187</v>
      </c>
      <c r="B78" s="1" t="s">
        <v>188</v>
      </c>
      <c r="C78" s="2">
        <v>43123</v>
      </c>
      <c r="D78" s="1" t="s">
        <v>34</v>
      </c>
      <c r="E78" s="1" t="s">
        <v>596</v>
      </c>
      <c r="F78" s="3">
        <v>5648.23</v>
      </c>
      <c r="G78" s="95" t="s">
        <v>656</v>
      </c>
      <c r="H78" s="12">
        <f t="shared" si="1"/>
        <v>1</v>
      </c>
    </row>
    <row r="79" spans="1:8" x14ac:dyDescent="0.2">
      <c r="A79" s="8" t="s">
        <v>189</v>
      </c>
      <c r="B79" s="1" t="s">
        <v>190</v>
      </c>
      <c r="C79" s="2">
        <v>43124</v>
      </c>
      <c r="D79" s="1" t="s">
        <v>34</v>
      </c>
      <c r="E79" s="1" t="s">
        <v>596</v>
      </c>
      <c r="F79" s="3">
        <v>27066.47</v>
      </c>
      <c r="G79" s="95" t="s">
        <v>656</v>
      </c>
      <c r="H79" s="12">
        <f t="shared" si="1"/>
        <v>1</v>
      </c>
    </row>
    <row r="80" spans="1:8" x14ac:dyDescent="0.2">
      <c r="A80" s="8" t="s">
        <v>191</v>
      </c>
      <c r="B80" s="1" t="s">
        <v>192</v>
      </c>
      <c r="C80" s="2">
        <v>43124</v>
      </c>
      <c r="D80" s="1" t="s">
        <v>193</v>
      </c>
      <c r="E80" s="1" t="s">
        <v>596</v>
      </c>
      <c r="F80" s="3">
        <v>31939</v>
      </c>
      <c r="G80" s="95" t="s">
        <v>656</v>
      </c>
      <c r="H80" s="12">
        <f t="shared" si="1"/>
        <v>1</v>
      </c>
    </row>
    <row r="81" spans="1:8" x14ac:dyDescent="0.2">
      <c r="A81" s="8" t="s">
        <v>194</v>
      </c>
      <c r="B81" s="1" t="s">
        <v>195</v>
      </c>
      <c r="C81" s="2">
        <v>43124</v>
      </c>
      <c r="D81" s="1" t="s">
        <v>83</v>
      </c>
      <c r="E81" s="1" t="s">
        <v>596</v>
      </c>
      <c r="F81" s="3">
        <v>143012.32</v>
      </c>
      <c r="G81" s="95" t="s">
        <v>656</v>
      </c>
      <c r="H81" s="12">
        <f t="shared" si="1"/>
        <v>1</v>
      </c>
    </row>
    <row r="82" spans="1:8" x14ac:dyDescent="0.2">
      <c r="A82" s="8" t="s">
        <v>196</v>
      </c>
      <c r="B82" s="1" t="s">
        <v>197</v>
      </c>
      <c r="C82" s="2">
        <v>43124</v>
      </c>
      <c r="D82" s="1" t="s">
        <v>34</v>
      </c>
      <c r="E82" s="1" t="s">
        <v>596</v>
      </c>
      <c r="F82" s="3">
        <v>65396.24</v>
      </c>
      <c r="G82" s="95" t="s">
        <v>656</v>
      </c>
      <c r="H82" s="12">
        <f t="shared" si="1"/>
        <v>1</v>
      </c>
    </row>
    <row r="83" spans="1:8" x14ac:dyDescent="0.2">
      <c r="A83" s="8" t="s">
        <v>198</v>
      </c>
      <c r="B83" s="1" t="s">
        <v>199</v>
      </c>
      <c r="C83" s="2">
        <v>43124</v>
      </c>
      <c r="D83" s="1" t="s">
        <v>200</v>
      </c>
      <c r="E83" s="1" t="s">
        <v>596</v>
      </c>
      <c r="F83" s="3">
        <v>20654.36</v>
      </c>
      <c r="G83" s="95" t="s">
        <v>656</v>
      </c>
      <c r="H83" s="12">
        <f t="shared" si="1"/>
        <v>1</v>
      </c>
    </row>
    <row r="84" spans="1:8" x14ac:dyDescent="0.2">
      <c r="A84" s="8" t="s">
        <v>201</v>
      </c>
      <c r="B84" s="1" t="s">
        <v>202</v>
      </c>
      <c r="C84" s="2">
        <v>43124</v>
      </c>
      <c r="D84" s="1" t="s">
        <v>203</v>
      </c>
      <c r="E84" s="1" t="s">
        <v>596</v>
      </c>
      <c r="F84" s="3">
        <v>40867.75</v>
      </c>
      <c r="G84" s="95" t="s">
        <v>656</v>
      </c>
      <c r="H84" s="12">
        <f t="shared" si="1"/>
        <v>1</v>
      </c>
    </row>
    <row r="85" spans="1:8" x14ac:dyDescent="0.2">
      <c r="A85" s="8" t="s">
        <v>204</v>
      </c>
      <c r="B85" s="1" t="s">
        <v>205</v>
      </c>
      <c r="C85" s="2">
        <v>43124</v>
      </c>
      <c r="D85" s="1" t="s">
        <v>206</v>
      </c>
      <c r="E85" s="1" t="s">
        <v>596</v>
      </c>
      <c r="F85" s="3">
        <v>67000</v>
      </c>
      <c r="G85" s="95" t="s">
        <v>656</v>
      </c>
      <c r="H85" s="12">
        <f t="shared" si="1"/>
        <v>1</v>
      </c>
    </row>
    <row r="86" spans="1:8" x14ac:dyDescent="0.2">
      <c r="A86" s="8" t="s">
        <v>207</v>
      </c>
      <c r="B86" s="1" t="s">
        <v>208</v>
      </c>
      <c r="C86" s="2">
        <v>43124</v>
      </c>
      <c r="D86" s="1" t="s">
        <v>206</v>
      </c>
      <c r="E86" s="1" t="s">
        <v>596</v>
      </c>
      <c r="F86" s="3">
        <v>1969</v>
      </c>
      <c r="G86" s="95" t="s">
        <v>656</v>
      </c>
      <c r="H86" s="12">
        <f t="shared" si="1"/>
        <v>1</v>
      </c>
    </row>
    <row r="87" spans="1:8" x14ac:dyDescent="0.2">
      <c r="A87" s="8" t="s">
        <v>209</v>
      </c>
      <c r="B87" s="1" t="s">
        <v>210</v>
      </c>
      <c r="C87" s="2">
        <v>43125</v>
      </c>
      <c r="D87" s="1" t="s">
        <v>211</v>
      </c>
      <c r="E87" s="1" t="s">
        <v>596</v>
      </c>
      <c r="F87" s="3">
        <v>2328.2399999999998</v>
      </c>
      <c r="G87" s="95" t="s">
        <v>656</v>
      </c>
      <c r="H87" s="12">
        <f t="shared" si="1"/>
        <v>1</v>
      </c>
    </row>
    <row r="88" spans="1:8" x14ac:dyDescent="0.2">
      <c r="A88" s="8" t="s">
        <v>212</v>
      </c>
      <c r="B88" s="1" t="s">
        <v>213</v>
      </c>
      <c r="C88" s="2">
        <v>43125</v>
      </c>
      <c r="D88" s="1" t="s">
        <v>214</v>
      </c>
      <c r="E88" s="1" t="s">
        <v>596</v>
      </c>
      <c r="F88" s="3">
        <v>14520</v>
      </c>
      <c r="G88" s="95" t="s">
        <v>656</v>
      </c>
      <c r="H88" s="12">
        <f t="shared" si="1"/>
        <v>1</v>
      </c>
    </row>
    <row r="89" spans="1:8" x14ac:dyDescent="0.2">
      <c r="A89" s="8" t="s">
        <v>215</v>
      </c>
      <c r="B89" s="1" t="s">
        <v>216</v>
      </c>
      <c r="C89" s="2">
        <v>43125</v>
      </c>
      <c r="D89" s="1" t="s">
        <v>34</v>
      </c>
      <c r="E89" s="1" t="s">
        <v>596</v>
      </c>
      <c r="F89" s="3">
        <v>771305.35</v>
      </c>
      <c r="G89" s="95" t="s">
        <v>656</v>
      </c>
      <c r="H89" s="12">
        <f t="shared" si="1"/>
        <v>1</v>
      </c>
    </row>
    <row r="90" spans="1:8" x14ac:dyDescent="0.2">
      <c r="A90" s="8" t="s">
        <v>217</v>
      </c>
      <c r="B90" s="1" t="s">
        <v>218</v>
      </c>
      <c r="C90" s="2">
        <v>43125</v>
      </c>
      <c r="D90" s="1" t="s">
        <v>219</v>
      </c>
      <c r="E90" s="1" t="s">
        <v>596</v>
      </c>
      <c r="F90" s="3">
        <v>2366.9499999999998</v>
      </c>
      <c r="G90" s="95" t="s">
        <v>656</v>
      </c>
      <c r="H90" s="12">
        <f t="shared" si="1"/>
        <v>1</v>
      </c>
    </row>
    <row r="91" spans="1:8" x14ac:dyDescent="0.2">
      <c r="A91" s="8" t="s">
        <v>220</v>
      </c>
      <c r="B91" s="1" t="s">
        <v>221</v>
      </c>
      <c r="C91" s="2">
        <v>43125</v>
      </c>
      <c r="D91" s="1" t="s">
        <v>186</v>
      </c>
      <c r="E91" s="1" t="s">
        <v>596</v>
      </c>
      <c r="F91" s="3">
        <v>195838.5</v>
      </c>
      <c r="G91" s="95" t="s">
        <v>656</v>
      </c>
      <c r="H91" s="12">
        <f t="shared" si="1"/>
        <v>1</v>
      </c>
    </row>
    <row r="92" spans="1:8" x14ac:dyDescent="0.2">
      <c r="A92" s="8" t="s">
        <v>222</v>
      </c>
      <c r="B92" s="1" t="s">
        <v>223</v>
      </c>
      <c r="C92" s="2">
        <v>43125</v>
      </c>
      <c r="D92" s="1" t="s">
        <v>224</v>
      </c>
      <c r="E92" s="1" t="s">
        <v>596</v>
      </c>
      <c r="F92" s="3">
        <v>1354.51</v>
      </c>
      <c r="G92" s="95" t="s">
        <v>656</v>
      </c>
      <c r="H92" s="12">
        <f t="shared" si="1"/>
        <v>1</v>
      </c>
    </row>
    <row r="93" spans="1:8" x14ac:dyDescent="0.2">
      <c r="A93" s="8" t="s">
        <v>225</v>
      </c>
      <c r="B93" s="1" t="s">
        <v>226</v>
      </c>
      <c r="C93" s="2">
        <v>43125</v>
      </c>
      <c r="D93" s="1" t="s">
        <v>34</v>
      </c>
      <c r="E93" s="1" t="s">
        <v>596</v>
      </c>
      <c r="F93" s="3">
        <v>44055.3</v>
      </c>
      <c r="G93" s="95" t="s">
        <v>656</v>
      </c>
      <c r="H93" s="12">
        <f t="shared" si="1"/>
        <v>1</v>
      </c>
    </row>
    <row r="94" spans="1:8" x14ac:dyDescent="0.2">
      <c r="A94" s="8" t="s">
        <v>227</v>
      </c>
      <c r="B94" s="1" t="s">
        <v>228</v>
      </c>
      <c r="C94" s="2">
        <v>43125</v>
      </c>
      <c r="D94" s="1" t="s">
        <v>229</v>
      </c>
      <c r="E94" s="1" t="s">
        <v>596</v>
      </c>
      <c r="F94" s="3">
        <v>81060</v>
      </c>
      <c r="G94" s="95" t="s">
        <v>656</v>
      </c>
      <c r="H94" s="12">
        <f t="shared" si="1"/>
        <v>1</v>
      </c>
    </row>
    <row r="95" spans="1:8" x14ac:dyDescent="0.2">
      <c r="A95" s="8" t="s">
        <v>230</v>
      </c>
      <c r="B95" s="1" t="s">
        <v>231</v>
      </c>
      <c r="C95" s="2">
        <v>43125</v>
      </c>
      <c r="D95" s="1" t="s">
        <v>232</v>
      </c>
      <c r="E95" s="1" t="s">
        <v>596</v>
      </c>
      <c r="F95" s="3">
        <v>712</v>
      </c>
      <c r="G95" s="95" t="s">
        <v>656</v>
      </c>
      <c r="H95" s="12">
        <f t="shared" si="1"/>
        <v>1</v>
      </c>
    </row>
    <row r="96" spans="1:8" x14ac:dyDescent="0.2">
      <c r="A96" s="8" t="s">
        <v>233</v>
      </c>
      <c r="B96" s="1" t="s">
        <v>234</v>
      </c>
      <c r="C96" s="2">
        <v>43125</v>
      </c>
      <c r="D96" s="1" t="s">
        <v>8</v>
      </c>
      <c r="E96" s="1" t="s">
        <v>596</v>
      </c>
      <c r="F96" s="3">
        <v>133280.97</v>
      </c>
      <c r="G96" s="95" t="s">
        <v>656</v>
      </c>
      <c r="H96" s="12">
        <f t="shared" si="1"/>
        <v>1</v>
      </c>
    </row>
    <row r="97" spans="1:8" x14ac:dyDescent="0.2">
      <c r="A97" s="8" t="s">
        <v>235</v>
      </c>
      <c r="B97" s="1" t="s">
        <v>236</v>
      </c>
      <c r="C97" s="2">
        <v>43125</v>
      </c>
      <c r="D97" s="1" t="s">
        <v>146</v>
      </c>
      <c r="E97" s="1" t="s">
        <v>596</v>
      </c>
      <c r="F97" s="3">
        <v>1943260</v>
      </c>
      <c r="G97" s="95" t="s">
        <v>656</v>
      </c>
      <c r="H97" s="12">
        <f t="shared" si="1"/>
        <v>1</v>
      </c>
    </row>
    <row r="98" spans="1:8" x14ac:dyDescent="0.2">
      <c r="A98" s="8" t="s">
        <v>237</v>
      </c>
      <c r="B98" s="1" t="s">
        <v>238</v>
      </c>
      <c r="C98" s="2">
        <v>43125</v>
      </c>
      <c r="D98" s="1" t="s">
        <v>146</v>
      </c>
      <c r="E98" s="1" t="s">
        <v>596</v>
      </c>
      <c r="F98" s="3">
        <v>1882700</v>
      </c>
      <c r="G98" s="95" t="s">
        <v>656</v>
      </c>
      <c r="H98" s="12">
        <f t="shared" si="1"/>
        <v>1</v>
      </c>
    </row>
    <row r="99" spans="1:8" x14ac:dyDescent="0.2">
      <c r="A99" s="8" t="s">
        <v>239</v>
      </c>
      <c r="B99" s="1" t="s">
        <v>240</v>
      </c>
      <c r="C99" s="2">
        <v>43125</v>
      </c>
      <c r="D99" s="1" t="s">
        <v>146</v>
      </c>
      <c r="E99" s="1" t="s">
        <v>596</v>
      </c>
      <c r="F99" s="3">
        <v>1943260</v>
      </c>
      <c r="G99" s="95" t="s">
        <v>656</v>
      </c>
      <c r="H99" s="12">
        <f t="shared" si="1"/>
        <v>1</v>
      </c>
    </row>
    <row r="100" spans="1:8" x14ac:dyDescent="0.2">
      <c r="A100" s="8" t="s">
        <v>241</v>
      </c>
      <c r="B100" s="1" t="s">
        <v>242</v>
      </c>
      <c r="C100" s="2">
        <v>43125</v>
      </c>
      <c r="D100" s="1" t="s">
        <v>17</v>
      </c>
      <c r="E100" s="1" t="s">
        <v>596</v>
      </c>
      <c r="F100" s="3">
        <v>32784</v>
      </c>
      <c r="G100" s="95" t="s">
        <v>656</v>
      </c>
      <c r="H100" s="12">
        <f t="shared" si="1"/>
        <v>1</v>
      </c>
    </row>
    <row r="101" spans="1:8" x14ac:dyDescent="0.2">
      <c r="A101" s="8" t="s">
        <v>243</v>
      </c>
      <c r="B101" s="1" t="s">
        <v>244</v>
      </c>
      <c r="C101" s="2">
        <v>43125</v>
      </c>
      <c r="D101" s="1" t="s">
        <v>146</v>
      </c>
      <c r="E101" s="1" t="s">
        <v>596</v>
      </c>
      <c r="F101" s="3">
        <v>1882700</v>
      </c>
      <c r="G101" s="95" t="s">
        <v>656</v>
      </c>
      <c r="H101" s="12">
        <f t="shared" si="1"/>
        <v>1</v>
      </c>
    </row>
    <row r="102" spans="1:8" x14ac:dyDescent="0.2">
      <c r="A102" s="8" t="s">
        <v>245</v>
      </c>
      <c r="B102" s="1" t="s">
        <v>246</v>
      </c>
      <c r="C102" s="2">
        <v>43128</v>
      </c>
      <c r="D102" s="1" t="s">
        <v>247</v>
      </c>
      <c r="E102" s="1" t="s">
        <v>596</v>
      </c>
      <c r="F102" s="3">
        <v>69878</v>
      </c>
      <c r="G102" s="95" t="s">
        <v>656</v>
      </c>
      <c r="H102" s="12">
        <f t="shared" si="1"/>
        <v>1</v>
      </c>
    </row>
    <row r="103" spans="1:8" x14ac:dyDescent="0.2">
      <c r="A103" s="8" t="s">
        <v>248</v>
      </c>
      <c r="B103" s="1" t="s">
        <v>249</v>
      </c>
      <c r="C103" s="2">
        <v>43128</v>
      </c>
      <c r="D103" s="1" t="s">
        <v>80</v>
      </c>
      <c r="E103" s="1" t="s">
        <v>596</v>
      </c>
      <c r="F103" s="3">
        <v>16940</v>
      </c>
      <c r="G103" s="95" t="s">
        <v>656</v>
      </c>
      <c r="H103" s="12">
        <f t="shared" si="1"/>
        <v>1</v>
      </c>
    </row>
    <row r="104" spans="1:8" x14ac:dyDescent="0.2">
      <c r="A104" s="8" t="s">
        <v>250</v>
      </c>
      <c r="B104" s="1" t="s">
        <v>251</v>
      </c>
      <c r="C104" s="2">
        <v>43128</v>
      </c>
      <c r="D104" s="1" t="s">
        <v>80</v>
      </c>
      <c r="E104" s="1" t="s">
        <v>596</v>
      </c>
      <c r="F104" s="3">
        <v>7618</v>
      </c>
      <c r="G104" s="95" t="s">
        <v>656</v>
      </c>
      <c r="H104" s="12">
        <f t="shared" si="1"/>
        <v>1</v>
      </c>
    </row>
    <row r="105" spans="1:8" x14ac:dyDescent="0.2">
      <c r="A105" s="8" t="s">
        <v>252</v>
      </c>
      <c r="B105" s="1" t="s">
        <v>253</v>
      </c>
      <c r="C105" s="2">
        <v>43128</v>
      </c>
      <c r="D105" s="1" t="s">
        <v>80</v>
      </c>
      <c r="E105" s="1" t="s">
        <v>596</v>
      </c>
      <c r="F105" s="3">
        <v>20364</v>
      </c>
      <c r="G105" s="95" t="s">
        <v>656</v>
      </c>
      <c r="H105" s="12">
        <f t="shared" si="1"/>
        <v>1</v>
      </c>
    </row>
    <row r="106" spans="1:8" x14ac:dyDescent="0.2">
      <c r="A106" s="8" t="s">
        <v>254</v>
      </c>
      <c r="B106" s="1" t="s">
        <v>255</v>
      </c>
      <c r="C106" s="2">
        <v>43128</v>
      </c>
      <c r="D106" s="1" t="s">
        <v>34</v>
      </c>
      <c r="E106" s="1" t="s">
        <v>596</v>
      </c>
      <c r="F106" s="3">
        <v>62383.16</v>
      </c>
      <c r="G106" s="95" t="s">
        <v>656</v>
      </c>
      <c r="H106" s="12">
        <f t="shared" si="1"/>
        <v>1</v>
      </c>
    </row>
    <row r="107" spans="1:8" x14ac:dyDescent="0.2">
      <c r="A107" s="8" t="s">
        <v>256</v>
      </c>
      <c r="B107" s="1" t="s">
        <v>257</v>
      </c>
      <c r="C107" s="2">
        <v>43128</v>
      </c>
      <c r="D107" s="1" t="s">
        <v>232</v>
      </c>
      <c r="E107" s="1" t="s">
        <v>596</v>
      </c>
      <c r="F107" s="3">
        <v>1004</v>
      </c>
      <c r="G107" s="95" t="s">
        <v>656</v>
      </c>
      <c r="H107" s="12">
        <f t="shared" si="1"/>
        <v>1</v>
      </c>
    </row>
    <row r="108" spans="1:8" x14ac:dyDescent="0.2">
      <c r="A108" s="8" t="s">
        <v>258</v>
      </c>
      <c r="B108" s="1" t="s">
        <v>259</v>
      </c>
      <c r="C108" s="2">
        <v>43128</v>
      </c>
      <c r="D108" s="1" t="s">
        <v>260</v>
      </c>
      <c r="E108" s="1" t="s">
        <v>596</v>
      </c>
      <c r="F108" s="3">
        <v>2003</v>
      </c>
      <c r="G108" s="95" t="s">
        <v>656</v>
      </c>
      <c r="H108" s="12">
        <f t="shared" si="1"/>
        <v>1</v>
      </c>
    </row>
    <row r="109" spans="1:8" x14ac:dyDescent="0.2">
      <c r="A109" s="8" t="s">
        <v>261</v>
      </c>
      <c r="B109" s="1" t="s">
        <v>262</v>
      </c>
      <c r="C109" s="2">
        <v>43128</v>
      </c>
      <c r="D109" s="1" t="s">
        <v>263</v>
      </c>
      <c r="E109" s="1" t="s">
        <v>596</v>
      </c>
      <c r="F109" s="3">
        <v>9184</v>
      </c>
      <c r="G109" s="95" t="s">
        <v>656</v>
      </c>
      <c r="H109" s="12">
        <f t="shared" si="1"/>
        <v>1</v>
      </c>
    </row>
    <row r="110" spans="1:8" x14ac:dyDescent="0.2">
      <c r="A110" s="8" t="s">
        <v>264</v>
      </c>
      <c r="B110" s="1" t="s">
        <v>265</v>
      </c>
      <c r="C110" s="2">
        <v>43128</v>
      </c>
      <c r="D110" s="1" t="s">
        <v>34</v>
      </c>
      <c r="E110" s="1" t="s">
        <v>596</v>
      </c>
      <c r="F110" s="3">
        <v>1232975.83</v>
      </c>
      <c r="G110" s="95" t="s">
        <v>656</v>
      </c>
      <c r="H110" s="12">
        <f t="shared" si="1"/>
        <v>1</v>
      </c>
    </row>
    <row r="111" spans="1:8" x14ac:dyDescent="0.2">
      <c r="A111" s="8" t="s">
        <v>266</v>
      </c>
      <c r="B111" s="1" t="s">
        <v>267</v>
      </c>
      <c r="C111" s="2">
        <v>43128</v>
      </c>
      <c r="D111" s="1" t="s">
        <v>62</v>
      </c>
      <c r="E111" s="1" t="s">
        <v>596</v>
      </c>
      <c r="F111" s="3">
        <v>435.06</v>
      </c>
      <c r="G111" s="95" t="s">
        <v>656</v>
      </c>
      <c r="H111" s="12">
        <f t="shared" si="1"/>
        <v>1</v>
      </c>
    </row>
    <row r="112" spans="1:8" x14ac:dyDescent="0.2">
      <c r="A112" s="8" t="s">
        <v>268</v>
      </c>
      <c r="B112" s="1" t="s">
        <v>269</v>
      </c>
      <c r="C112" s="2">
        <v>43128</v>
      </c>
      <c r="D112" s="1" t="s">
        <v>34</v>
      </c>
      <c r="E112" s="1" t="s">
        <v>596</v>
      </c>
      <c r="F112" s="3">
        <v>68901</v>
      </c>
      <c r="G112" s="95" t="s">
        <v>656</v>
      </c>
      <c r="H112" s="12">
        <f t="shared" si="1"/>
        <v>1</v>
      </c>
    </row>
    <row r="113" spans="1:9" x14ac:dyDescent="0.2">
      <c r="A113" s="8" t="s">
        <v>270</v>
      </c>
      <c r="B113" s="1" t="s">
        <v>271</v>
      </c>
      <c r="C113" s="2">
        <v>43128</v>
      </c>
      <c r="D113" s="1" t="s">
        <v>80</v>
      </c>
      <c r="E113" s="1" t="s">
        <v>596</v>
      </c>
      <c r="F113" s="3">
        <v>16880</v>
      </c>
      <c r="G113" s="95" t="s">
        <v>656</v>
      </c>
      <c r="H113" s="12">
        <f t="shared" si="1"/>
        <v>1</v>
      </c>
    </row>
    <row r="114" spans="1:9" x14ac:dyDescent="0.2">
      <c r="A114" s="8" t="s">
        <v>272</v>
      </c>
      <c r="B114" s="1" t="s">
        <v>273</v>
      </c>
      <c r="C114" s="2">
        <v>43128</v>
      </c>
      <c r="D114" s="1" t="s">
        <v>232</v>
      </c>
      <c r="E114" s="1" t="s">
        <v>596</v>
      </c>
      <c r="F114" s="3">
        <v>2025</v>
      </c>
      <c r="G114" s="95" t="s">
        <v>656</v>
      </c>
      <c r="H114" s="12">
        <f t="shared" si="1"/>
        <v>1</v>
      </c>
    </row>
    <row r="115" spans="1:9" x14ac:dyDescent="0.2">
      <c r="A115" s="8" t="s">
        <v>274</v>
      </c>
      <c r="B115" s="1" t="s">
        <v>275</v>
      </c>
      <c r="C115" s="2">
        <v>43128</v>
      </c>
      <c r="D115" s="1" t="s">
        <v>80</v>
      </c>
      <c r="E115" s="1" t="s">
        <v>596</v>
      </c>
      <c r="F115" s="3">
        <v>26681</v>
      </c>
      <c r="G115" s="95" t="s">
        <v>656</v>
      </c>
      <c r="H115" s="12">
        <f t="shared" si="1"/>
        <v>1</v>
      </c>
      <c r="I115" s="78"/>
    </row>
    <row r="116" spans="1:9" x14ac:dyDescent="0.2">
      <c r="A116" s="8" t="s">
        <v>276</v>
      </c>
      <c r="B116" s="1" t="s">
        <v>277</v>
      </c>
      <c r="C116" s="2">
        <v>43129</v>
      </c>
      <c r="D116" s="1" t="s">
        <v>278</v>
      </c>
      <c r="E116" s="1" t="s">
        <v>596</v>
      </c>
      <c r="F116" s="3">
        <v>25410</v>
      </c>
      <c r="G116" s="95" t="s">
        <v>656</v>
      </c>
      <c r="H116" s="12">
        <f t="shared" si="1"/>
        <v>1</v>
      </c>
    </row>
    <row r="117" spans="1:9" x14ac:dyDescent="0.2">
      <c r="A117" s="8" t="s">
        <v>279</v>
      </c>
      <c r="B117" s="1" t="s">
        <v>280</v>
      </c>
      <c r="C117" s="2">
        <v>43129</v>
      </c>
      <c r="D117" s="1" t="s">
        <v>281</v>
      </c>
      <c r="E117" s="1" t="s">
        <v>596</v>
      </c>
      <c r="F117" s="3">
        <v>18831.86</v>
      </c>
      <c r="G117" s="95" t="s">
        <v>656</v>
      </c>
      <c r="H117" s="12">
        <f t="shared" si="1"/>
        <v>1</v>
      </c>
    </row>
    <row r="118" spans="1:9" x14ac:dyDescent="0.2">
      <c r="A118" s="8" t="s">
        <v>282</v>
      </c>
      <c r="B118" s="1" t="s">
        <v>283</v>
      </c>
      <c r="C118" s="2">
        <v>43129</v>
      </c>
      <c r="D118" s="1" t="s">
        <v>284</v>
      </c>
      <c r="E118" s="1" t="s">
        <v>596</v>
      </c>
      <c r="F118" s="3">
        <v>45349</v>
      </c>
      <c r="G118" s="95" t="s">
        <v>656</v>
      </c>
      <c r="H118" s="12">
        <f t="shared" si="1"/>
        <v>1</v>
      </c>
    </row>
    <row r="119" spans="1:9" x14ac:dyDescent="0.2">
      <c r="A119" s="8" t="s">
        <v>285</v>
      </c>
      <c r="B119" s="1" t="s">
        <v>286</v>
      </c>
      <c r="C119" s="2">
        <v>43129</v>
      </c>
      <c r="D119" s="1" t="s">
        <v>128</v>
      </c>
      <c r="E119" s="1" t="s">
        <v>596</v>
      </c>
      <c r="F119" s="3">
        <v>10958</v>
      </c>
      <c r="G119" s="95" t="s">
        <v>656</v>
      </c>
      <c r="H119" s="12">
        <f t="shared" si="1"/>
        <v>1</v>
      </c>
    </row>
    <row r="120" spans="1:9" x14ac:dyDescent="0.2">
      <c r="A120" s="8" t="s">
        <v>287</v>
      </c>
      <c r="B120" s="1" t="s">
        <v>288</v>
      </c>
      <c r="C120" s="2">
        <v>43129</v>
      </c>
      <c r="D120" s="1" t="s">
        <v>289</v>
      </c>
      <c r="E120" s="1" t="s">
        <v>596</v>
      </c>
      <c r="F120" s="3">
        <v>13491.51</v>
      </c>
      <c r="G120" s="95" t="s">
        <v>656</v>
      </c>
      <c r="H120" s="12">
        <f t="shared" si="1"/>
        <v>1</v>
      </c>
    </row>
    <row r="121" spans="1:9" x14ac:dyDescent="0.2">
      <c r="A121" s="8" t="s">
        <v>290</v>
      </c>
      <c r="B121" s="1" t="s">
        <v>291</v>
      </c>
      <c r="C121" s="2">
        <v>43129</v>
      </c>
      <c r="D121" s="1" t="s">
        <v>284</v>
      </c>
      <c r="E121" s="1" t="s">
        <v>596</v>
      </c>
      <c r="F121" s="3">
        <v>269</v>
      </c>
      <c r="G121" s="95" t="s">
        <v>656</v>
      </c>
      <c r="H121" s="12">
        <f t="shared" si="1"/>
        <v>1</v>
      </c>
    </row>
    <row r="122" spans="1:9" x14ac:dyDescent="0.2">
      <c r="A122" s="8" t="s">
        <v>292</v>
      </c>
      <c r="B122" s="1" t="s">
        <v>293</v>
      </c>
      <c r="C122" s="2">
        <v>43129</v>
      </c>
      <c r="D122" s="1" t="s">
        <v>289</v>
      </c>
      <c r="E122" s="1" t="s">
        <v>596</v>
      </c>
      <c r="F122" s="3">
        <v>6474.48</v>
      </c>
      <c r="G122" s="95" t="s">
        <v>656</v>
      </c>
      <c r="H122" s="12">
        <f t="shared" si="1"/>
        <v>1</v>
      </c>
    </row>
    <row r="123" spans="1:9" x14ac:dyDescent="0.2">
      <c r="A123" s="8" t="s">
        <v>294</v>
      </c>
      <c r="B123" s="1" t="s">
        <v>295</v>
      </c>
      <c r="C123" s="2">
        <v>43129</v>
      </c>
      <c r="D123" s="1" t="s">
        <v>289</v>
      </c>
      <c r="E123" s="1" t="s">
        <v>596</v>
      </c>
      <c r="F123" s="3">
        <v>13491.51</v>
      </c>
      <c r="G123" s="95" t="s">
        <v>656</v>
      </c>
      <c r="H123" s="12">
        <f t="shared" si="1"/>
        <v>1</v>
      </c>
    </row>
    <row r="124" spans="1:9" x14ac:dyDescent="0.2">
      <c r="A124" s="8" t="s">
        <v>296</v>
      </c>
      <c r="B124" s="1" t="s">
        <v>297</v>
      </c>
      <c r="C124" s="2">
        <v>43129</v>
      </c>
      <c r="D124" s="1" t="s">
        <v>289</v>
      </c>
      <c r="E124" s="1" t="s">
        <v>596</v>
      </c>
      <c r="F124" s="3">
        <v>13491.51</v>
      </c>
      <c r="G124" s="95" t="s">
        <v>656</v>
      </c>
      <c r="H124" s="12">
        <f t="shared" si="1"/>
        <v>1</v>
      </c>
    </row>
    <row r="125" spans="1:9" x14ac:dyDescent="0.2">
      <c r="A125" s="8" t="s">
        <v>298</v>
      </c>
      <c r="B125" s="1" t="s">
        <v>299</v>
      </c>
      <c r="C125" s="2">
        <v>43129</v>
      </c>
      <c r="D125" s="1" t="s">
        <v>300</v>
      </c>
      <c r="E125" s="1" t="s">
        <v>596</v>
      </c>
      <c r="F125" s="3">
        <v>7497</v>
      </c>
      <c r="G125" s="95" t="s">
        <v>656</v>
      </c>
      <c r="H125" s="12">
        <f t="shared" si="1"/>
        <v>1</v>
      </c>
    </row>
    <row r="126" spans="1:9" x14ac:dyDescent="0.2">
      <c r="A126" s="8" t="s">
        <v>301</v>
      </c>
      <c r="B126" s="1" t="s">
        <v>302</v>
      </c>
      <c r="C126" s="2">
        <v>43129</v>
      </c>
      <c r="D126" s="1" t="s">
        <v>303</v>
      </c>
      <c r="E126" s="1" t="s">
        <v>596</v>
      </c>
      <c r="F126" s="3">
        <v>2697</v>
      </c>
      <c r="G126" s="95" t="s">
        <v>656</v>
      </c>
      <c r="H126" s="12">
        <f t="shared" si="1"/>
        <v>1</v>
      </c>
    </row>
    <row r="127" spans="1:9" x14ac:dyDescent="0.2">
      <c r="A127" s="8" t="s">
        <v>304</v>
      </c>
      <c r="B127" s="1" t="s">
        <v>305</v>
      </c>
      <c r="C127" s="2">
        <v>43129</v>
      </c>
      <c r="D127" s="1" t="s">
        <v>306</v>
      </c>
      <c r="E127" s="1" t="s">
        <v>596</v>
      </c>
      <c r="F127" s="3">
        <v>1888</v>
      </c>
      <c r="G127" s="95" t="s">
        <v>656</v>
      </c>
      <c r="H127" s="12">
        <f t="shared" si="1"/>
        <v>1</v>
      </c>
    </row>
    <row r="128" spans="1:9" x14ac:dyDescent="0.2">
      <c r="A128" s="8" t="s">
        <v>307</v>
      </c>
      <c r="B128" s="1" t="s">
        <v>308</v>
      </c>
      <c r="C128" s="2">
        <v>43129</v>
      </c>
      <c r="D128" s="1" t="s">
        <v>8</v>
      </c>
      <c r="E128" s="1" t="s">
        <v>596</v>
      </c>
      <c r="F128" s="3">
        <v>62320.45</v>
      </c>
      <c r="G128" s="95" t="s">
        <v>656</v>
      </c>
      <c r="H128" s="12">
        <f t="shared" si="1"/>
        <v>1</v>
      </c>
    </row>
    <row r="129" spans="1:9" x14ac:dyDescent="0.2">
      <c r="A129" s="8" t="s">
        <v>309</v>
      </c>
      <c r="B129" s="1" t="s">
        <v>310</v>
      </c>
      <c r="C129" s="2">
        <v>43129</v>
      </c>
      <c r="D129" s="1" t="s">
        <v>289</v>
      </c>
      <c r="E129" s="1" t="s">
        <v>596</v>
      </c>
      <c r="F129" s="3">
        <v>6474.48</v>
      </c>
      <c r="G129" s="95" t="s">
        <v>656</v>
      </c>
      <c r="H129" s="12">
        <f t="shared" si="1"/>
        <v>1</v>
      </c>
    </row>
    <row r="130" spans="1:9" x14ac:dyDescent="0.2">
      <c r="A130" s="8" t="s">
        <v>311</v>
      </c>
      <c r="B130" s="1" t="s">
        <v>312</v>
      </c>
      <c r="C130" s="2">
        <v>43129</v>
      </c>
      <c r="D130" s="1" t="s">
        <v>289</v>
      </c>
      <c r="E130" s="1" t="s">
        <v>596</v>
      </c>
      <c r="F130" s="3">
        <v>6474.48</v>
      </c>
      <c r="G130" s="95" t="s">
        <v>656</v>
      </c>
      <c r="H130" s="12">
        <f t="shared" si="1"/>
        <v>1</v>
      </c>
    </row>
    <row r="131" spans="1:9" x14ac:dyDescent="0.2">
      <c r="A131" s="8" t="s">
        <v>313</v>
      </c>
      <c r="B131" s="1" t="s">
        <v>314</v>
      </c>
      <c r="C131" s="2">
        <v>43129</v>
      </c>
      <c r="D131" s="1" t="s">
        <v>161</v>
      </c>
      <c r="E131" s="1" t="s">
        <v>596</v>
      </c>
      <c r="F131" s="3">
        <v>19872.62</v>
      </c>
      <c r="G131" s="95" t="s">
        <v>656</v>
      </c>
      <c r="H131" s="12">
        <f t="shared" si="1"/>
        <v>1</v>
      </c>
    </row>
    <row r="132" spans="1:9" x14ac:dyDescent="0.2">
      <c r="A132" s="8" t="s">
        <v>315</v>
      </c>
      <c r="B132" s="1" t="s">
        <v>316</v>
      </c>
      <c r="C132" s="2">
        <v>43129</v>
      </c>
      <c r="D132" s="1" t="s">
        <v>284</v>
      </c>
      <c r="E132" s="1" t="s">
        <v>596</v>
      </c>
      <c r="F132" s="3">
        <v>30298.400000000001</v>
      </c>
      <c r="G132" s="95" t="s">
        <v>656</v>
      </c>
      <c r="H132" s="12">
        <f t="shared" si="1"/>
        <v>1</v>
      </c>
    </row>
    <row r="133" spans="1:9" x14ac:dyDescent="0.2">
      <c r="A133" s="8" t="s">
        <v>317</v>
      </c>
      <c r="B133" s="1" t="s">
        <v>318</v>
      </c>
      <c r="C133" s="2">
        <v>43129</v>
      </c>
      <c r="D133" s="1" t="s">
        <v>149</v>
      </c>
      <c r="E133" s="1" t="s">
        <v>596</v>
      </c>
      <c r="F133" s="3">
        <v>13385.87</v>
      </c>
      <c r="G133" s="95" t="s">
        <v>656</v>
      </c>
      <c r="H133" s="12">
        <f t="shared" si="1"/>
        <v>1</v>
      </c>
    </row>
    <row r="134" spans="1:9" x14ac:dyDescent="0.2">
      <c r="A134" s="8" t="s">
        <v>319</v>
      </c>
      <c r="B134" s="1" t="s">
        <v>320</v>
      </c>
      <c r="C134" s="2">
        <v>43129</v>
      </c>
      <c r="D134" s="1" t="s">
        <v>161</v>
      </c>
      <c r="E134" s="1" t="s">
        <v>596</v>
      </c>
      <c r="F134" s="3">
        <v>26631.56</v>
      </c>
      <c r="G134" s="95" t="s">
        <v>656</v>
      </c>
      <c r="H134" s="12">
        <f t="shared" si="1"/>
        <v>1</v>
      </c>
    </row>
    <row r="135" spans="1:9" x14ac:dyDescent="0.2">
      <c r="A135" s="8" t="s">
        <v>321</v>
      </c>
      <c r="B135" s="1" t="s">
        <v>322</v>
      </c>
      <c r="C135" s="2">
        <v>43130</v>
      </c>
      <c r="D135" s="1" t="s">
        <v>289</v>
      </c>
      <c r="E135" s="1" t="s">
        <v>596</v>
      </c>
      <c r="F135" s="3">
        <v>13491.51</v>
      </c>
      <c r="G135" s="95" t="s">
        <v>656</v>
      </c>
      <c r="H135" s="12">
        <f t="shared" ref="H135:H198" si="2">MONTH(C135)</f>
        <v>1</v>
      </c>
    </row>
    <row r="136" spans="1:9" x14ac:dyDescent="0.2">
      <c r="A136" s="8" t="s">
        <v>323</v>
      </c>
      <c r="B136" s="1" t="s">
        <v>324</v>
      </c>
      <c r="C136" s="2">
        <v>43130</v>
      </c>
      <c r="D136" s="1" t="s">
        <v>289</v>
      </c>
      <c r="E136" s="1" t="s">
        <v>596</v>
      </c>
      <c r="F136" s="3">
        <v>6474.48</v>
      </c>
      <c r="G136" s="95" t="s">
        <v>656</v>
      </c>
      <c r="H136" s="12">
        <f t="shared" si="2"/>
        <v>1</v>
      </c>
    </row>
    <row r="137" spans="1:9" x14ac:dyDescent="0.2">
      <c r="A137" s="8" t="s">
        <v>325</v>
      </c>
      <c r="B137" s="1" t="s">
        <v>326</v>
      </c>
      <c r="C137" s="2">
        <v>43130</v>
      </c>
      <c r="D137" s="1" t="s">
        <v>50</v>
      </c>
      <c r="E137" s="1" t="s">
        <v>596</v>
      </c>
      <c r="F137" s="3">
        <v>196.71</v>
      </c>
      <c r="G137" s="95" t="s">
        <v>656</v>
      </c>
      <c r="H137" s="12">
        <f t="shared" si="2"/>
        <v>1</v>
      </c>
    </row>
    <row r="138" spans="1:9" x14ac:dyDescent="0.2">
      <c r="A138" s="8" t="s">
        <v>327</v>
      </c>
      <c r="B138" s="1" t="s">
        <v>328</v>
      </c>
      <c r="C138" s="2">
        <v>43130</v>
      </c>
      <c r="D138" s="1" t="s">
        <v>329</v>
      </c>
      <c r="E138" s="1" t="s">
        <v>596</v>
      </c>
      <c r="F138" s="3">
        <v>3436</v>
      </c>
      <c r="G138" s="95" t="s">
        <v>656</v>
      </c>
      <c r="H138" s="12">
        <f t="shared" si="2"/>
        <v>1</v>
      </c>
    </row>
    <row r="139" spans="1:9" x14ac:dyDescent="0.2">
      <c r="A139" s="8" t="s">
        <v>330</v>
      </c>
      <c r="B139" s="1" t="s">
        <v>331</v>
      </c>
      <c r="C139" s="2">
        <v>43130</v>
      </c>
      <c r="D139" s="1" t="s">
        <v>284</v>
      </c>
      <c r="E139" s="1" t="s">
        <v>596</v>
      </c>
      <c r="F139" s="3">
        <v>16394.07</v>
      </c>
      <c r="G139" s="95" t="s">
        <v>656</v>
      </c>
      <c r="H139" s="12">
        <f t="shared" si="2"/>
        <v>1</v>
      </c>
    </row>
    <row r="140" spans="1:9" x14ac:dyDescent="0.2">
      <c r="A140" s="8" t="s">
        <v>332</v>
      </c>
      <c r="B140" s="1" t="s">
        <v>333</v>
      </c>
      <c r="C140" s="2">
        <v>43130</v>
      </c>
      <c r="D140" s="1" t="s">
        <v>232</v>
      </c>
      <c r="E140" s="1" t="s">
        <v>596</v>
      </c>
      <c r="F140" s="3">
        <v>24004</v>
      </c>
      <c r="G140" s="95" t="s">
        <v>656</v>
      </c>
      <c r="H140" s="12">
        <f t="shared" si="2"/>
        <v>1</v>
      </c>
      <c r="I140" s="78"/>
    </row>
    <row r="141" spans="1:9" x14ac:dyDescent="0.2">
      <c r="A141" s="8" t="s">
        <v>334</v>
      </c>
      <c r="B141" s="1" t="s">
        <v>335</v>
      </c>
      <c r="C141" s="2">
        <v>43132</v>
      </c>
      <c r="D141" s="1" t="s">
        <v>211</v>
      </c>
      <c r="E141" s="1" t="s">
        <v>596</v>
      </c>
      <c r="F141" s="3">
        <v>1980.69</v>
      </c>
      <c r="G141" s="95" t="s">
        <v>656</v>
      </c>
      <c r="H141" s="12">
        <f t="shared" si="2"/>
        <v>2</v>
      </c>
    </row>
    <row r="142" spans="1:9" x14ac:dyDescent="0.2">
      <c r="A142" s="8" t="s">
        <v>336</v>
      </c>
      <c r="B142" s="1" t="s">
        <v>337</v>
      </c>
      <c r="C142" s="2">
        <v>43132</v>
      </c>
      <c r="D142" s="1" t="s">
        <v>338</v>
      </c>
      <c r="E142" s="1" t="s">
        <v>596</v>
      </c>
      <c r="F142" s="3">
        <v>163033</v>
      </c>
      <c r="G142" s="95" t="s">
        <v>656</v>
      </c>
      <c r="H142" s="12">
        <f t="shared" si="2"/>
        <v>2</v>
      </c>
    </row>
    <row r="143" spans="1:9" x14ac:dyDescent="0.2">
      <c r="A143" s="8" t="s">
        <v>339</v>
      </c>
      <c r="B143" s="1" t="s">
        <v>340</v>
      </c>
      <c r="C143" s="2">
        <v>43132</v>
      </c>
      <c r="D143" s="1" t="s">
        <v>341</v>
      </c>
      <c r="E143" s="1" t="s">
        <v>596</v>
      </c>
      <c r="F143" s="3">
        <v>847</v>
      </c>
      <c r="G143" s="95" t="s">
        <v>656</v>
      </c>
      <c r="H143" s="12">
        <f t="shared" si="2"/>
        <v>2</v>
      </c>
    </row>
    <row r="144" spans="1:9" x14ac:dyDescent="0.2">
      <c r="A144" s="8" t="s">
        <v>342</v>
      </c>
      <c r="B144" s="1" t="s">
        <v>343</v>
      </c>
      <c r="C144" s="2">
        <v>43132</v>
      </c>
      <c r="D144" s="1" t="s">
        <v>344</v>
      </c>
      <c r="E144" s="1" t="s">
        <v>596</v>
      </c>
      <c r="F144" s="3">
        <v>10200</v>
      </c>
      <c r="G144" s="95" t="s">
        <v>656</v>
      </c>
      <c r="H144" s="12">
        <f t="shared" si="2"/>
        <v>2</v>
      </c>
    </row>
    <row r="145" spans="1:8" x14ac:dyDescent="0.2">
      <c r="A145" s="8" t="s">
        <v>345</v>
      </c>
      <c r="B145" s="1" t="s">
        <v>346</v>
      </c>
      <c r="C145" s="2">
        <v>43132</v>
      </c>
      <c r="D145" s="1" t="s">
        <v>80</v>
      </c>
      <c r="E145" s="1" t="s">
        <v>596</v>
      </c>
      <c r="F145" s="3">
        <v>158891</v>
      </c>
      <c r="G145" s="95" t="s">
        <v>656</v>
      </c>
      <c r="H145" s="12">
        <f t="shared" si="2"/>
        <v>2</v>
      </c>
    </row>
    <row r="146" spans="1:8" x14ac:dyDescent="0.2">
      <c r="A146" s="8" t="s">
        <v>347</v>
      </c>
      <c r="B146" s="1" t="s">
        <v>348</v>
      </c>
      <c r="C146" s="2">
        <v>43133</v>
      </c>
      <c r="D146" s="1" t="s">
        <v>149</v>
      </c>
      <c r="E146" s="1" t="s">
        <v>596</v>
      </c>
      <c r="F146" s="3">
        <v>24538.799999999999</v>
      </c>
      <c r="G146" s="95" t="s">
        <v>656</v>
      </c>
      <c r="H146" s="12">
        <f t="shared" si="2"/>
        <v>2</v>
      </c>
    </row>
    <row r="147" spans="1:8" x14ac:dyDescent="0.2">
      <c r="A147" s="8" t="s">
        <v>349</v>
      </c>
      <c r="B147" s="1" t="s">
        <v>350</v>
      </c>
      <c r="C147" s="2">
        <v>43133</v>
      </c>
      <c r="D147" s="1" t="s">
        <v>146</v>
      </c>
      <c r="E147" s="1" t="s">
        <v>596</v>
      </c>
      <c r="F147" s="3">
        <v>2013983</v>
      </c>
      <c r="G147" s="95" t="s">
        <v>656</v>
      </c>
      <c r="H147" s="12">
        <f t="shared" si="2"/>
        <v>2</v>
      </c>
    </row>
    <row r="148" spans="1:8" x14ac:dyDescent="0.2">
      <c r="A148" s="8" t="s">
        <v>351</v>
      </c>
      <c r="B148" s="1" t="s">
        <v>352</v>
      </c>
      <c r="C148" s="2">
        <v>43133</v>
      </c>
      <c r="D148" s="1" t="s">
        <v>353</v>
      </c>
      <c r="E148" s="1" t="s">
        <v>596</v>
      </c>
      <c r="F148" s="3">
        <v>326.45999999999998</v>
      </c>
      <c r="G148" s="95" t="s">
        <v>656</v>
      </c>
      <c r="H148" s="12">
        <f t="shared" si="2"/>
        <v>2</v>
      </c>
    </row>
    <row r="149" spans="1:8" x14ac:dyDescent="0.2">
      <c r="A149" s="8" t="s">
        <v>354</v>
      </c>
      <c r="B149" s="1" t="s">
        <v>355</v>
      </c>
      <c r="C149" s="2">
        <v>43133</v>
      </c>
      <c r="D149" s="1" t="s">
        <v>356</v>
      </c>
      <c r="E149" s="1" t="s">
        <v>596</v>
      </c>
      <c r="F149" s="3">
        <v>679531.16</v>
      </c>
      <c r="G149" s="95" t="s">
        <v>656</v>
      </c>
      <c r="H149" s="12">
        <f t="shared" si="2"/>
        <v>2</v>
      </c>
    </row>
    <row r="150" spans="1:8" x14ac:dyDescent="0.2">
      <c r="A150" s="8" t="s">
        <v>357</v>
      </c>
      <c r="B150" s="1" t="s">
        <v>358</v>
      </c>
      <c r="C150" s="2">
        <v>43133</v>
      </c>
      <c r="D150" s="1" t="s">
        <v>359</v>
      </c>
      <c r="E150" s="1" t="s">
        <v>596</v>
      </c>
      <c r="F150" s="3">
        <v>1056.32</v>
      </c>
      <c r="G150" s="95" t="s">
        <v>656</v>
      </c>
      <c r="H150" s="12">
        <f t="shared" si="2"/>
        <v>2</v>
      </c>
    </row>
    <row r="151" spans="1:8" x14ac:dyDescent="0.2">
      <c r="A151" s="8" t="s">
        <v>360</v>
      </c>
      <c r="B151" s="1" t="s">
        <v>361</v>
      </c>
      <c r="C151" s="2">
        <v>43133</v>
      </c>
      <c r="D151" s="1" t="s">
        <v>362</v>
      </c>
      <c r="E151" s="1" t="s">
        <v>596</v>
      </c>
      <c r="F151" s="3">
        <v>284350</v>
      </c>
      <c r="G151" s="95" t="s">
        <v>656</v>
      </c>
      <c r="H151" s="12">
        <f t="shared" si="2"/>
        <v>2</v>
      </c>
    </row>
    <row r="152" spans="1:8" x14ac:dyDescent="0.2">
      <c r="A152" s="8" t="s">
        <v>363</v>
      </c>
      <c r="B152" s="1" t="s">
        <v>364</v>
      </c>
      <c r="C152" s="2">
        <v>43133</v>
      </c>
      <c r="D152" s="1" t="s">
        <v>17</v>
      </c>
      <c r="E152" s="1" t="s">
        <v>596</v>
      </c>
      <c r="F152" s="3">
        <v>-1967</v>
      </c>
      <c r="G152" s="95" t="s">
        <v>656</v>
      </c>
      <c r="H152" s="12">
        <f t="shared" si="2"/>
        <v>2</v>
      </c>
    </row>
    <row r="153" spans="1:8" x14ac:dyDescent="0.2">
      <c r="A153" s="8" t="s">
        <v>365</v>
      </c>
      <c r="B153" s="1" t="s">
        <v>366</v>
      </c>
      <c r="C153" s="2">
        <v>43133</v>
      </c>
      <c r="D153" s="1" t="s">
        <v>367</v>
      </c>
      <c r="E153" s="1" t="s">
        <v>596</v>
      </c>
      <c r="F153" s="3">
        <v>15125</v>
      </c>
      <c r="G153" s="95" t="s">
        <v>656</v>
      </c>
      <c r="H153" s="12">
        <f t="shared" si="2"/>
        <v>2</v>
      </c>
    </row>
    <row r="154" spans="1:8" x14ac:dyDescent="0.2">
      <c r="A154" s="8" t="s">
        <v>368</v>
      </c>
      <c r="B154" s="1" t="s">
        <v>369</v>
      </c>
      <c r="C154" s="2">
        <v>43133</v>
      </c>
      <c r="D154" s="1" t="s">
        <v>370</v>
      </c>
      <c r="E154" s="1" t="s">
        <v>596</v>
      </c>
      <c r="F154" s="3">
        <v>16940</v>
      </c>
      <c r="G154" s="95" t="s">
        <v>656</v>
      </c>
      <c r="H154" s="12">
        <f t="shared" si="2"/>
        <v>2</v>
      </c>
    </row>
    <row r="155" spans="1:8" x14ac:dyDescent="0.2">
      <c r="A155" s="8" t="s">
        <v>371</v>
      </c>
      <c r="B155" s="1" t="s">
        <v>372</v>
      </c>
      <c r="C155" s="2">
        <v>43133</v>
      </c>
      <c r="D155" s="1" t="s">
        <v>193</v>
      </c>
      <c r="E155" s="1" t="s">
        <v>596</v>
      </c>
      <c r="F155" s="3">
        <v>2541</v>
      </c>
      <c r="G155" s="95" t="s">
        <v>656</v>
      </c>
      <c r="H155" s="12">
        <f t="shared" si="2"/>
        <v>2</v>
      </c>
    </row>
    <row r="156" spans="1:8" x14ac:dyDescent="0.2">
      <c r="A156" s="8" t="s">
        <v>373</v>
      </c>
      <c r="B156" s="1" t="s">
        <v>374</v>
      </c>
      <c r="C156" s="2">
        <v>43133</v>
      </c>
      <c r="D156" s="1" t="s">
        <v>146</v>
      </c>
      <c r="E156" s="1" t="s">
        <v>596</v>
      </c>
      <c r="F156" s="3">
        <v>2248751</v>
      </c>
      <c r="G156" s="95" t="s">
        <v>656</v>
      </c>
      <c r="H156" s="12">
        <f t="shared" si="2"/>
        <v>2</v>
      </c>
    </row>
    <row r="157" spans="1:8" x14ac:dyDescent="0.2">
      <c r="A157" s="8" t="s">
        <v>375</v>
      </c>
      <c r="B157" s="1" t="s">
        <v>376</v>
      </c>
      <c r="C157" s="2">
        <v>43133</v>
      </c>
      <c r="D157" s="1" t="s">
        <v>377</v>
      </c>
      <c r="E157" s="1" t="s">
        <v>596</v>
      </c>
      <c r="F157" s="3">
        <v>1499</v>
      </c>
      <c r="G157" s="95" t="s">
        <v>656</v>
      </c>
      <c r="H157" s="12">
        <f t="shared" si="2"/>
        <v>2</v>
      </c>
    </row>
    <row r="158" spans="1:8" x14ac:dyDescent="0.2">
      <c r="A158" s="8" t="s">
        <v>378</v>
      </c>
      <c r="B158" s="1" t="s">
        <v>379</v>
      </c>
      <c r="C158" s="2">
        <v>43136</v>
      </c>
      <c r="D158" s="1" t="s">
        <v>380</v>
      </c>
      <c r="E158" s="1" t="s">
        <v>596</v>
      </c>
      <c r="F158" s="3">
        <v>55732.6</v>
      </c>
      <c r="G158" s="95" t="s">
        <v>656</v>
      </c>
      <c r="H158" s="12">
        <f t="shared" si="2"/>
        <v>2</v>
      </c>
    </row>
    <row r="159" spans="1:8" x14ac:dyDescent="0.2">
      <c r="A159" s="8" t="s">
        <v>381</v>
      </c>
      <c r="B159" s="1" t="s">
        <v>382</v>
      </c>
      <c r="C159" s="2">
        <v>43136</v>
      </c>
      <c r="D159" s="1" t="s">
        <v>149</v>
      </c>
      <c r="E159" s="1" t="s">
        <v>596</v>
      </c>
      <c r="F159" s="3">
        <v>106092.8</v>
      </c>
      <c r="G159" s="95" t="s">
        <v>656</v>
      </c>
      <c r="H159" s="12">
        <f t="shared" si="2"/>
        <v>2</v>
      </c>
    </row>
    <row r="160" spans="1:8" x14ac:dyDescent="0.2">
      <c r="A160" s="8" t="s">
        <v>383</v>
      </c>
      <c r="B160" s="1" t="s">
        <v>384</v>
      </c>
      <c r="C160" s="2">
        <v>43136</v>
      </c>
      <c r="D160" s="1" t="s">
        <v>90</v>
      </c>
      <c r="E160" s="1" t="s">
        <v>596</v>
      </c>
      <c r="F160" s="3">
        <v>3715</v>
      </c>
      <c r="G160" s="95" t="s">
        <v>656</v>
      </c>
      <c r="H160" s="12">
        <f t="shared" si="2"/>
        <v>2</v>
      </c>
    </row>
    <row r="161" spans="1:8" x14ac:dyDescent="0.2">
      <c r="A161" s="8" t="s">
        <v>385</v>
      </c>
      <c r="B161" s="1" t="s">
        <v>386</v>
      </c>
      <c r="C161" s="2">
        <v>43136</v>
      </c>
      <c r="D161" s="1" t="s">
        <v>247</v>
      </c>
      <c r="E161" s="1" t="s">
        <v>596</v>
      </c>
      <c r="F161" s="3">
        <v>47795</v>
      </c>
      <c r="G161" s="95" t="s">
        <v>656</v>
      </c>
      <c r="H161" s="12">
        <f t="shared" si="2"/>
        <v>2</v>
      </c>
    </row>
    <row r="162" spans="1:8" x14ac:dyDescent="0.2">
      <c r="A162" s="8" t="s">
        <v>387</v>
      </c>
      <c r="B162" s="1" t="s">
        <v>388</v>
      </c>
      <c r="C162" s="2">
        <v>43136</v>
      </c>
      <c r="D162" s="1" t="s">
        <v>128</v>
      </c>
      <c r="E162" s="1" t="s">
        <v>596</v>
      </c>
      <c r="F162" s="3">
        <v>26242</v>
      </c>
      <c r="G162" s="95" t="s">
        <v>656</v>
      </c>
      <c r="H162" s="12">
        <f t="shared" si="2"/>
        <v>2</v>
      </c>
    </row>
    <row r="163" spans="1:8" x14ac:dyDescent="0.2">
      <c r="A163" s="8" t="s">
        <v>389</v>
      </c>
      <c r="B163" s="1" t="s">
        <v>390</v>
      </c>
      <c r="C163" s="2">
        <v>43136</v>
      </c>
      <c r="D163" s="1" t="s">
        <v>123</v>
      </c>
      <c r="E163" s="1" t="s">
        <v>596</v>
      </c>
      <c r="F163" s="3">
        <v>1050</v>
      </c>
      <c r="G163" s="95" t="s">
        <v>656</v>
      </c>
      <c r="H163" s="12">
        <f t="shared" si="2"/>
        <v>2</v>
      </c>
    </row>
    <row r="164" spans="1:8" x14ac:dyDescent="0.2">
      <c r="A164" s="8" t="s">
        <v>391</v>
      </c>
      <c r="B164" s="1" t="s">
        <v>392</v>
      </c>
      <c r="C164" s="2">
        <v>43136</v>
      </c>
      <c r="D164" s="1" t="s">
        <v>146</v>
      </c>
      <c r="E164" s="1" t="s">
        <v>596</v>
      </c>
      <c r="F164" s="3">
        <v>6913616.5800000001</v>
      </c>
      <c r="G164" s="95" t="s">
        <v>656</v>
      </c>
      <c r="H164" s="12">
        <f t="shared" si="2"/>
        <v>2</v>
      </c>
    </row>
    <row r="165" spans="1:8" x14ac:dyDescent="0.2">
      <c r="A165" s="8" t="s">
        <v>393</v>
      </c>
      <c r="B165" s="1" t="s">
        <v>394</v>
      </c>
      <c r="C165" s="2">
        <v>43136</v>
      </c>
      <c r="D165" s="1" t="s">
        <v>395</v>
      </c>
      <c r="E165" s="1" t="s">
        <v>596</v>
      </c>
      <c r="F165" s="3">
        <v>5507.59</v>
      </c>
      <c r="G165" s="95" t="s">
        <v>656</v>
      </c>
      <c r="H165" s="12">
        <f t="shared" si="2"/>
        <v>2</v>
      </c>
    </row>
    <row r="166" spans="1:8" x14ac:dyDescent="0.2">
      <c r="A166" s="8" t="s">
        <v>396</v>
      </c>
      <c r="B166" s="1" t="s">
        <v>397</v>
      </c>
      <c r="C166" s="2">
        <v>43136</v>
      </c>
      <c r="D166" s="1" t="s">
        <v>193</v>
      </c>
      <c r="E166" s="1" t="s">
        <v>596</v>
      </c>
      <c r="F166" s="3">
        <v>59934</v>
      </c>
      <c r="G166" s="95" t="s">
        <v>656</v>
      </c>
      <c r="H166" s="12">
        <f t="shared" si="2"/>
        <v>2</v>
      </c>
    </row>
    <row r="167" spans="1:8" x14ac:dyDescent="0.2">
      <c r="A167" s="8" t="s">
        <v>398</v>
      </c>
      <c r="B167" s="1" t="s">
        <v>399</v>
      </c>
      <c r="C167" s="2">
        <v>43136</v>
      </c>
      <c r="D167" s="1" t="s">
        <v>8</v>
      </c>
      <c r="E167" s="1" t="s">
        <v>596</v>
      </c>
      <c r="F167" s="3">
        <v>80220.759999999995</v>
      </c>
      <c r="G167" s="95" t="s">
        <v>656</v>
      </c>
      <c r="H167" s="12">
        <f t="shared" si="2"/>
        <v>2</v>
      </c>
    </row>
    <row r="168" spans="1:8" x14ac:dyDescent="0.2">
      <c r="A168" s="8" t="s">
        <v>400</v>
      </c>
      <c r="B168" s="1" t="s">
        <v>401</v>
      </c>
      <c r="C168" s="2">
        <v>43136</v>
      </c>
      <c r="D168" s="1" t="s">
        <v>80</v>
      </c>
      <c r="E168" s="1" t="s">
        <v>596</v>
      </c>
      <c r="F168" s="3">
        <v>48400</v>
      </c>
      <c r="G168" s="95" t="s">
        <v>656</v>
      </c>
      <c r="H168" s="12">
        <f t="shared" si="2"/>
        <v>2</v>
      </c>
    </row>
    <row r="169" spans="1:8" x14ac:dyDescent="0.2">
      <c r="A169" s="8" t="s">
        <v>402</v>
      </c>
      <c r="B169" s="1" t="s">
        <v>403</v>
      </c>
      <c r="C169" s="2">
        <v>43136</v>
      </c>
      <c r="D169" s="1" t="s">
        <v>404</v>
      </c>
      <c r="E169" s="1" t="s">
        <v>596</v>
      </c>
      <c r="F169" s="3">
        <v>18138</v>
      </c>
      <c r="G169" s="95" t="s">
        <v>656</v>
      </c>
      <c r="H169" s="12">
        <f t="shared" si="2"/>
        <v>2</v>
      </c>
    </row>
    <row r="170" spans="1:8" x14ac:dyDescent="0.2">
      <c r="A170" s="8" t="s">
        <v>405</v>
      </c>
      <c r="B170" s="1" t="s">
        <v>406</v>
      </c>
      <c r="C170" s="2">
        <v>43136</v>
      </c>
      <c r="D170" s="1" t="s">
        <v>407</v>
      </c>
      <c r="E170" s="1" t="s">
        <v>596</v>
      </c>
      <c r="F170" s="3">
        <v>14520</v>
      </c>
      <c r="G170" s="95" t="s">
        <v>656</v>
      </c>
      <c r="H170" s="12">
        <f t="shared" si="2"/>
        <v>2</v>
      </c>
    </row>
    <row r="171" spans="1:8" x14ac:dyDescent="0.2">
      <c r="A171" s="8" t="s">
        <v>408</v>
      </c>
      <c r="B171" s="1" t="s">
        <v>409</v>
      </c>
      <c r="C171" s="2">
        <v>43136</v>
      </c>
      <c r="D171" s="1" t="s">
        <v>395</v>
      </c>
      <c r="E171" s="1" t="s">
        <v>596</v>
      </c>
      <c r="F171" s="3">
        <v>3577.59</v>
      </c>
      <c r="G171" s="95" t="s">
        <v>656</v>
      </c>
      <c r="H171" s="12">
        <f t="shared" si="2"/>
        <v>2</v>
      </c>
    </row>
    <row r="172" spans="1:8" x14ac:dyDescent="0.2">
      <c r="A172" s="8" t="s">
        <v>410</v>
      </c>
      <c r="B172" s="1" t="s">
        <v>411</v>
      </c>
      <c r="C172" s="2">
        <v>43136</v>
      </c>
      <c r="D172" s="1" t="s">
        <v>8</v>
      </c>
      <c r="E172" s="1" t="s">
        <v>596</v>
      </c>
      <c r="F172" s="3">
        <v>842581.32</v>
      </c>
      <c r="G172" s="95" t="s">
        <v>656</v>
      </c>
      <c r="H172" s="12">
        <f t="shared" si="2"/>
        <v>2</v>
      </c>
    </row>
    <row r="173" spans="1:8" x14ac:dyDescent="0.2">
      <c r="A173" s="8" t="s">
        <v>412</v>
      </c>
      <c r="B173" s="1" t="s">
        <v>413</v>
      </c>
      <c r="C173" s="2">
        <v>43136</v>
      </c>
      <c r="D173" s="1" t="s">
        <v>80</v>
      </c>
      <c r="E173" s="1" t="s">
        <v>596</v>
      </c>
      <c r="F173" s="3">
        <v>2420</v>
      </c>
      <c r="G173" s="95" t="s">
        <v>656</v>
      </c>
      <c r="H173" s="12">
        <f t="shared" si="2"/>
        <v>2</v>
      </c>
    </row>
    <row r="174" spans="1:8" x14ac:dyDescent="0.2">
      <c r="A174" s="8" t="s">
        <v>414</v>
      </c>
      <c r="B174" s="1" t="s">
        <v>415</v>
      </c>
      <c r="C174" s="2">
        <v>43136</v>
      </c>
      <c r="D174" s="1" t="s">
        <v>123</v>
      </c>
      <c r="E174" s="1" t="s">
        <v>596</v>
      </c>
      <c r="F174" s="3">
        <v>2100</v>
      </c>
      <c r="G174" s="95" t="s">
        <v>656</v>
      </c>
      <c r="H174" s="12">
        <f t="shared" si="2"/>
        <v>2</v>
      </c>
    </row>
    <row r="175" spans="1:8" x14ac:dyDescent="0.2">
      <c r="A175" s="8" t="s">
        <v>416</v>
      </c>
      <c r="B175" s="1" t="s">
        <v>417</v>
      </c>
      <c r="C175" s="2">
        <v>43136</v>
      </c>
      <c r="D175" s="1" t="s">
        <v>418</v>
      </c>
      <c r="E175" s="1" t="s">
        <v>596</v>
      </c>
      <c r="F175" s="3">
        <v>16214</v>
      </c>
      <c r="G175" s="95" t="s">
        <v>656</v>
      </c>
      <c r="H175" s="12">
        <f t="shared" si="2"/>
        <v>2</v>
      </c>
    </row>
    <row r="176" spans="1:8" x14ac:dyDescent="0.2">
      <c r="A176" s="8" t="s">
        <v>419</v>
      </c>
      <c r="B176" s="1" t="s">
        <v>420</v>
      </c>
      <c r="C176" s="2">
        <v>43136</v>
      </c>
      <c r="D176" s="1" t="s">
        <v>407</v>
      </c>
      <c r="E176" s="1" t="s">
        <v>596</v>
      </c>
      <c r="F176" s="3">
        <v>14995</v>
      </c>
      <c r="G176" s="95" t="s">
        <v>656</v>
      </c>
      <c r="H176" s="12">
        <f t="shared" si="2"/>
        <v>2</v>
      </c>
    </row>
    <row r="177" spans="1:8" x14ac:dyDescent="0.2">
      <c r="A177" s="8" t="s">
        <v>421</v>
      </c>
      <c r="B177" s="1" t="s">
        <v>422</v>
      </c>
      <c r="C177" s="2">
        <v>43136</v>
      </c>
      <c r="D177" s="1" t="s">
        <v>407</v>
      </c>
      <c r="E177" s="1" t="s">
        <v>596</v>
      </c>
      <c r="F177" s="3">
        <v>38539</v>
      </c>
      <c r="G177" s="95" t="s">
        <v>656</v>
      </c>
      <c r="H177" s="12">
        <f t="shared" si="2"/>
        <v>2</v>
      </c>
    </row>
    <row r="178" spans="1:8" x14ac:dyDescent="0.2">
      <c r="A178" s="8" t="s">
        <v>423</v>
      </c>
      <c r="B178" s="1" t="s">
        <v>424</v>
      </c>
      <c r="C178" s="2">
        <v>43136</v>
      </c>
      <c r="D178" s="1" t="s">
        <v>8</v>
      </c>
      <c r="E178" s="1" t="s">
        <v>596</v>
      </c>
      <c r="F178" s="3">
        <v>24900.3</v>
      </c>
      <c r="G178" s="95" t="s">
        <v>656</v>
      </c>
      <c r="H178" s="12">
        <f t="shared" si="2"/>
        <v>2</v>
      </c>
    </row>
    <row r="179" spans="1:8" x14ac:dyDescent="0.2">
      <c r="A179" s="8" t="s">
        <v>425</v>
      </c>
      <c r="B179" s="1" t="s">
        <v>426</v>
      </c>
      <c r="C179" s="2">
        <v>43136</v>
      </c>
      <c r="D179" s="1" t="s">
        <v>123</v>
      </c>
      <c r="E179" s="1" t="s">
        <v>596</v>
      </c>
      <c r="F179" s="3">
        <v>1050</v>
      </c>
      <c r="G179" s="95" t="s">
        <v>656</v>
      </c>
      <c r="H179" s="12">
        <f t="shared" si="2"/>
        <v>2</v>
      </c>
    </row>
    <row r="180" spans="1:8" x14ac:dyDescent="0.2">
      <c r="A180" s="8" t="s">
        <v>427</v>
      </c>
      <c r="B180" s="1" t="s">
        <v>9</v>
      </c>
      <c r="C180" s="2">
        <v>43136</v>
      </c>
      <c r="D180" s="1" t="s">
        <v>407</v>
      </c>
      <c r="E180" s="1" t="s">
        <v>596</v>
      </c>
      <c r="F180" s="3">
        <v>16226</v>
      </c>
      <c r="G180" s="95" t="s">
        <v>656</v>
      </c>
      <c r="H180" s="12">
        <f t="shared" si="2"/>
        <v>2</v>
      </c>
    </row>
    <row r="181" spans="1:8" x14ac:dyDescent="0.2">
      <c r="A181" s="8" t="s">
        <v>428</v>
      </c>
      <c r="B181" s="1" t="s">
        <v>429</v>
      </c>
      <c r="C181" s="2">
        <v>43137</v>
      </c>
      <c r="D181" s="1" t="s">
        <v>219</v>
      </c>
      <c r="E181" s="1" t="s">
        <v>596</v>
      </c>
      <c r="F181" s="3">
        <v>20232.580000000002</v>
      </c>
      <c r="G181" s="95" t="s">
        <v>656</v>
      </c>
      <c r="H181" s="12">
        <f t="shared" si="2"/>
        <v>2</v>
      </c>
    </row>
    <row r="182" spans="1:8" x14ac:dyDescent="0.2">
      <c r="A182" s="8" t="s">
        <v>430</v>
      </c>
      <c r="B182" s="1" t="s">
        <v>431</v>
      </c>
      <c r="C182" s="2">
        <v>43137</v>
      </c>
      <c r="D182" s="1" t="s">
        <v>263</v>
      </c>
      <c r="E182" s="1" t="s">
        <v>596</v>
      </c>
      <c r="F182" s="3">
        <v>1772</v>
      </c>
      <c r="G182" s="95" t="s">
        <v>656</v>
      </c>
      <c r="H182" s="12">
        <f t="shared" si="2"/>
        <v>2</v>
      </c>
    </row>
    <row r="183" spans="1:8" x14ac:dyDescent="0.2">
      <c r="A183" s="8" t="s">
        <v>432</v>
      </c>
      <c r="B183" s="1" t="s">
        <v>433</v>
      </c>
      <c r="C183" s="2">
        <v>43138</v>
      </c>
      <c r="D183" s="1" t="s">
        <v>62</v>
      </c>
      <c r="E183" s="1" t="s">
        <v>596</v>
      </c>
      <c r="F183" s="3">
        <v>2336</v>
      </c>
      <c r="G183" s="95" t="s">
        <v>656</v>
      </c>
      <c r="H183" s="12">
        <f t="shared" si="2"/>
        <v>2</v>
      </c>
    </row>
    <row r="184" spans="1:8" x14ac:dyDescent="0.2">
      <c r="A184" s="8" t="s">
        <v>434</v>
      </c>
      <c r="B184" s="1" t="s">
        <v>435</v>
      </c>
      <c r="C184" s="2">
        <v>43138</v>
      </c>
      <c r="D184" s="1" t="s">
        <v>436</v>
      </c>
      <c r="E184" s="1" t="s">
        <v>596</v>
      </c>
      <c r="F184" s="3">
        <v>4800</v>
      </c>
      <c r="G184" s="95" t="s">
        <v>656</v>
      </c>
      <c r="H184" s="12">
        <f t="shared" si="2"/>
        <v>2</v>
      </c>
    </row>
    <row r="185" spans="1:8" x14ac:dyDescent="0.2">
      <c r="A185" s="8" t="s">
        <v>437</v>
      </c>
      <c r="B185" s="1" t="s">
        <v>438</v>
      </c>
      <c r="C185" s="2">
        <v>43139</v>
      </c>
      <c r="D185" s="1" t="s">
        <v>380</v>
      </c>
      <c r="E185" s="1" t="s">
        <v>596</v>
      </c>
      <c r="F185" s="3">
        <v>19602</v>
      </c>
      <c r="G185" s="95" t="s">
        <v>656</v>
      </c>
      <c r="H185" s="12">
        <f t="shared" si="2"/>
        <v>2</v>
      </c>
    </row>
    <row r="186" spans="1:8" x14ac:dyDescent="0.2">
      <c r="A186" s="8" t="s">
        <v>439</v>
      </c>
      <c r="B186" s="1" t="s">
        <v>440</v>
      </c>
      <c r="C186" s="2">
        <v>43139</v>
      </c>
      <c r="D186" s="1" t="s">
        <v>441</v>
      </c>
      <c r="E186" s="1" t="s">
        <v>596</v>
      </c>
      <c r="F186" s="3">
        <v>28376.25</v>
      </c>
      <c r="G186" s="95" t="s">
        <v>656</v>
      </c>
      <c r="H186" s="12">
        <f t="shared" si="2"/>
        <v>2</v>
      </c>
    </row>
    <row r="187" spans="1:8" x14ac:dyDescent="0.2">
      <c r="A187" s="8" t="s">
        <v>442</v>
      </c>
      <c r="B187" s="1" t="s">
        <v>443</v>
      </c>
      <c r="C187" s="2">
        <v>43140</v>
      </c>
      <c r="D187" s="1" t="s">
        <v>444</v>
      </c>
      <c r="E187" s="1" t="s">
        <v>596</v>
      </c>
      <c r="F187" s="3">
        <v>1049.0999999999999</v>
      </c>
      <c r="G187" s="95" t="s">
        <v>656</v>
      </c>
      <c r="H187" s="12">
        <f t="shared" si="2"/>
        <v>2</v>
      </c>
    </row>
    <row r="188" spans="1:8" x14ac:dyDescent="0.2">
      <c r="A188" s="8" t="s">
        <v>445</v>
      </c>
      <c r="B188" s="1" t="s">
        <v>446</v>
      </c>
      <c r="C188" s="2">
        <v>43140</v>
      </c>
      <c r="D188" s="1" t="s">
        <v>447</v>
      </c>
      <c r="E188" s="1" t="s">
        <v>596</v>
      </c>
      <c r="F188" s="3">
        <v>111276.2</v>
      </c>
      <c r="G188" s="95" t="s">
        <v>656</v>
      </c>
      <c r="H188" s="12">
        <f t="shared" si="2"/>
        <v>2</v>
      </c>
    </row>
    <row r="189" spans="1:8" x14ac:dyDescent="0.2">
      <c r="A189" s="8" t="s">
        <v>448</v>
      </c>
      <c r="B189" s="1" t="s">
        <v>449</v>
      </c>
      <c r="C189" s="2">
        <v>43140</v>
      </c>
      <c r="D189" s="1" t="s">
        <v>8</v>
      </c>
      <c r="E189" s="1" t="s">
        <v>596</v>
      </c>
      <c r="F189" s="3">
        <v>54002.28</v>
      </c>
      <c r="G189" s="95" t="s">
        <v>656</v>
      </c>
      <c r="H189" s="12">
        <f t="shared" si="2"/>
        <v>2</v>
      </c>
    </row>
    <row r="190" spans="1:8" x14ac:dyDescent="0.2">
      <c r="A190" s="8" t="s">
        <v>450</v>
      </c>
      <c r="B190" s="1" t="s">
        <v>451</v>
      </c>
      <c r="C190" s="2">
        <v>43140</v>
      </c>
      <c r="D190" s="1" t="s">
        <v>444</v>
      </c>
      <c r="E190" s="1" t="s">
        <v>596</v>
      </c>
      <c r="F190" s="3">
        <v>1673.4</v>
      </c>
      <c r="G190" s="95" t="s">
        <v>656</v>
      </c>
      <c r="H190" s="12">
        <f t="shared" si="2"/>
        <v>2</v>
      </c>
    </row>
    <row r="191" spans="1:8" x14ac:dyDescent="0.2">
      <c r="A191" s="8" t="s">
        <v>452</v>
      </c>
      <c r="B191" s="1" t="s">
        <v>453</v>
      </c>
      <c r="C191" s="2">
        <v>43140</v>
      </c>
      <c r="D191" s="1" t="s">
        <v>211</v>
      </c>
      <c r="E191" s="1" t="s">
        <v>596</v>
      </c>
      <c r="F191" s="3">
        <v>1736.34</v>
      </c>
      <c r="G191" s="95" t="s">
        <v>656</v>
      </c>
      <c r="H191" s="12">
        <f t="shared" si="2"/>
        <v>2</v>
      </c>
    </row>
    <row r="192" spans="1:8" x14ac:dyDescent="0.2">
      <c r="A192" s="8" t="s">
        <v>454</v>
      </c>
      <c r="B192" s="1" t="s">
        <v>455</v>
      </c>
      <c r="C192" s="2">
        <v>43140</v>
      </c>
      <c r="D192" s="1" t="s">
        <v>263</v>
      </c>
      <c r="E192" s="1" t="s">
        <v>596</v>
      </c>
      <c r="F192" s="3">
        <v>10178</v>
      </c>
      <c r="G192" s="95" t="s">
        <v>656</v>
      </c>
      <c r="H192" s="12">
        <f t="shared" si="2"/>
        <v>2</v>
      </c>
    </row>
    <row r="193" spans="1:8" x14ac:dyDescent="0.2">
      <c r="A193" s="8" t="s">
        <v>456</v>
      </c>
      <c r="B193" s="1" t="s">
        <v>457</v>
      </c>
      <c r="C193" s="2">
        <v>43140</v>
      </c>
      <c r="D193" s="1" t="s">
        <v>458</v>
      </c>
      <c r="E193" s="1" t="s">
        <v>596</v>
      </c>
      <c r="F193" s="3">
        <v>589.29999999999995</v>
      </c>
      <c r="G193" s="95" t="s">
        <v>656</v>
      </c>
      <c r="H193" s="12">
        <f t="shared" si="2"/>
        <v>2</v>
      </c>
    </row>
    <row r="194" spans="1:8" x14ac:dyDescent="0.2">
      <c r="A194" s="8" t="s">
        <v>459</v>
      </c>
      <c r="B194" s="1" t="s">
        <v>460</v>
      </c>
      <c r="C194" s="2">
        <v>43140</v>
      </c>
      <c r="D194" s="1" t="s">
        <v>149</v>
      </c>
      <c r="E194" s="1" t="s">
        <v>596</v>
      </c>
      <c r="F194" s="3">
        <v>2447999.4</v>
      </c>
      <c r="G194" s="95" t="s">
        <v>656</v>
      </c>
      <c r="H194" s="12">
        <f t="shared" si="2"/>
        <v>2</v>
      </c>
    </row>
    <row r="195" spans="1:8" x14ac:dyDescent="0.2">
      <c r="A195" s="8" t="s">
        <v>461</v>
      </c>
      <c r="B195" s="1" t="s">
        <v>462</v>
      </c>
      <c r="C195" s="2">
        <v>43140</v>
      </c>
      <c r="D195" s="1" t="s">
        <v>463</v>
      </c>
      <c r="E195" s="1" t="s">
        <v>596</v>
      </c>
      <c r="F195" s="3">
        <v>10735</v>
      </c>
      <c r="G195" s="95" t="s">
        <v>656</v>
      </c>
      <c r="H195" s="12">
        <f t="shared" si="2"/>
        <v>2</v>
      </c>
    </row>
    <row r="196" spans="1:8" x14ac:dyDescent="0.2">
      <c r="A196" s="8" t="s">
        <v>464</v>
      </c>
      <c r="B196" s="1" t="s">
        <v>465</v>
      </c>
      <c r="C196" s="2">
        <v>43140</v>
      </c>
      <c r="D196" s="1" t="s">
        <v>181</v>
      </c>
      <c r="E196" s="1" t="s">
        <v>596</v>
      </c>
      <c r="F196" s="3">
        <v>10834</v>
      </c>
      <c r="G196" s="95" t="s">
        <v>656</v>
      </c>
      <c r="H196" s="12">
        <f t="shared" si="2"/>
        <v>2</v>
      </c>
    </row>
    <row r="197" spans="1:8" x14ac:dyDescent="0.2">
      <c r="A197" s="8" t="s">
        <v>466</v>
      </c>
      <c r="B197" s="1" t="s">
        <v>467</v>
      </c>
      <c r="C197" s="2">
        <v>43140</v>
      </c>
      <c r="D197" s="1" t="s">
        <v>123</v>
      </c>
      <c r="E197" s="1" t="s">
        <v>596</v>
      </c>
      <c r="F197" s="3">
        <v>3150</v>
      </c>
      <c r="G197" s="95" t="s">
        <v>656</v>
      </c>
      <c r="H197" s="12">
        <f t="shared" si="2"/>
        <v>2</v>
      </c>
    </row>
    <row r="198" spans="1:8" x14ac:dyDescent="0.2">
      <c r="A198" s="8" t="s">
        <v>468</v>
      </c>
      <c r="B198" s="1" t="s">
        <v>469</v>
      </c>
      <c r="C198" s="2">
        <v>43143</v>
      </c>
      <c r="D198" s="1" t="s">
        <v>193</v>
      </c>
      <c r="E198" s="1" t="s">
        <v>596</v>
      </c>
      <c r="F198" s="3">
        <v>2897</v>
      </c>
      <c r="G198" s="95" t="s">
        <v>656</v>
      </c>
      <c r="H198" s="12">
        <f t="shared" si="2"/>
        <v>2</v>
      </c>
    </row>
    <row r="199" spans="1:8" x14ac:dyDescent="0.2">
      <c r="A199" s="8" t="s">
        <v>470</v>
      </c>
      <c r="B199" s="1" t="s">
        <v>471</v>
      </c>
      <c r="C199" s="2">
        <v>43143</v>
      </c>
      <c r="D199" s="1" t="s">
        <v>356</v>
      </c>
      <c r="E199" s="1" t="s">
        <v>596</v>
      </c>
      <c r="F199" s="3">
        <v>4641.5600000000004</v>
      </c>
      <c r="G199" s="95" t="s">
        <v>656</v>
      </c>
      <c r="H199" s="12">
        <f t="shared" ref="H199:H259" si="3">MONTH(C199)</f>
        <v>2</v>
      </c>
    </row>
    <row r="200" spans="1:8" x14ac:dyDescent="0.2">
      <c r="A200" s="8" t="s">
        <v>472</v>
      </c>
      <c r="B200" s="1" t="s">
        <v>473</v>
      </c>
      <c r="C200" s="2">
        <v>43143</v>
      </c>
      <c r="D200" s="1" t="s">
        <v>380</v>
      </c>
      <c r="E200" s="1" t="s">
        <v>596</v>
      </c>
      <c r="F200" s="3">
        <v>13552</v>
      </c>
      <c r="G200" s="95" t="s">
        <v>656</v>
      </c>
      <c r="H200" s="12">
        <f t="shared" si="3"/>
        <v>2</v>
      </c>
    </row>
    <row r="201" spans="1:8" x14ac:dyDescent="0.2">
      <c r="A201" s="8" t="s">
        <v>474</v>
      </c>
      <c r="B201" s="1" t="s">
        <v>475</v>
      </c>
      <c r="C201" s="2">
        <v>43143</v>
      </c>
      <c r="D201" s="1" t="s">
        <v>281</v>
      </c>
      <c r="E201" s="1" t="s">
        <v>596</v>
      </c>
      <c r="F201" s="3">
        <v>31565.3</v>
      </c>
      <c r="G201" s="95" t="s">
        <v>656</v>
      </c>
      <c r="H201" s="12">
        <f t="shared" si="3"/>
        <v>2</v>
      </c>
    </row>
    <row r="202" spans="1:8" x14ac:dyDescent="0.2">
      <c r="A202" s="8" t="s">
        <v>476</v>
      </c>
      <c r="B202" s="1" t="s">
        <v>477</v>
      </c>
      <c r="C202" s="2">
        <v>43144</v>
      </c>
      <c r="D202" s="1" t="s">
        <v>284</v>
      </c>
      <c r="E202" s="1" t="s">
        <v>596</v>
      </c>
      <c r="F202" s="3">
        <v>1</v>
      </c>
      <c r="G202" s="95" t="s">
        <v>656</v>
      </c>
      <c r="H202" s="12">
        <f t="shared" si="3"/>
        <v>2</v>
      </c>
    </row>
    <row r="203" spans="1:8" x14ac:dyDescent="0.2">
      <c r="A203" s="8" t="s">
        <v>478</v>
      </c>
      <c r="B203" s="1" t="s">
        <v>479</v>
      </c>
      <c r="C203" s="2">
        <v>43144</v>
      </c>
      <c r="D203" s="1" t="s">
        <v>480</v>
      </c>
      <c r="E203" s="1" t="s">
        <v>596</v>
      </c>
      <c r="F203" s="3">
        <v>11495</v>
      </c>
      <c r="G203" s="95" t="s">
        <v>656</v>
      </c>
      <c r="H203" s="12">
        <f t="shared" si="3"/>
        <v>2</v>
      </c>
    </row>
    <row r="204" spans="1:8" x14ac:dyDescent="0.2">
      <c r="A204" s="8" t="s">
        <v>481</v>
      </c>
      <c r="B204" s="1" t="s">
        <v>482</v>
      </c>
      <c r="C204" s="2">
        <v>43146</v>
      </c>
      <c r="D204" s="1" t="s">
        <v>284</v>
      </c>
      <c r="E204" s="1" t="s">
        <v>596</v>
      </c>
      <c r="F204" s="3">
        <v>2</v>
      </c>
      <c r="G204" s="95" t="s">
        <v>656</v>
      </c>
      <c r="H204" s="12">
        <f t="shared" si="3"/>
        <v>2</v>
      </c>
    </row>
    <row r="205" spans="1:8" x14ac:dyDescent="0.2">
      <c r="A205" s="8" t="s">
        <v>483</v>
      </c>
      <c r="B205" s="1" t="s">
        <v>484</v>
      </c>
      <c r="C205" s="2">
        <v>43147</v>
      </c>
      <c r="D205" s="1" t="s">
        <v>128</v>
      </c>
      <c r="E205" s="1" t="s">
        <v>596</v>
      </c>
      <c r="F205" s="3">
        <v>17056</v>
      </c>
      <c r="G205" s="95" t="s">
        <v>656</v>
      </c>
      <c r="H205" s="12">
        <f t="shared" si="3"/>
        <v>2</v>
      </c>
    </row>
    <row r="206" spans="1:8" x14ac:dyDescent="0.2">
      <c r="A206" s="8" t="s">
        <v>485</v>
      </c>
      <c r="B206" s="1" t="s">
        <v>486</v>
      </c>
      <c r="C206" s="2">
        <v>43147</v>
      </c>
      <c r="D206" s="1" t="s">
        <v>447</v>
      </c>
      <c r="E206" s="1" t="s">
        <v>596</v>
      </c>
      <c r="F206" s="3">
        <v>10413.51</v>
      </c>
      <c r="G206" s="95" t="s">
        <v>656</v>
      </c>
      <c r="H206" s="12">
        <f t="shared" si="3"/>
        <v>2</v>
      </c>
    </row>
    <row r="207" spans="1:8" x14ac:dyDescent="0.2">
      <c r="A207" s="8" t="s">
        <v>487</v>
      </c>
      <c r="B207" s="1" t="s">
        <v>488</v>
      </c>
      <c r="C207" s="2">
        <v>43147</v>
      </c>
      <c r="D207" s="1" t="s">
        <v>138</v>
      </c>
      <c r="E207" s="1" t="s">
        <v>596</v>
      </c>
      <c r="F207" s="3">
        <v>-11405.19</v>
      </c>
      <c r="G207" s="95" t="s">
        <v>656</v>
      </c>
      <c r="H207" s="12">
        <f t="shared" si="3"/>
        <v>2</v>
      </c>
    </row>
    <row r="208" spans="1:8" x14ac:dyDescent="0.2">
      <c r="A208" s="8" t="s">
        <v>489</v>
      </c>
      <c r="B208" s="1" t="s">
        <v>490</v>
      </c>
      <c r="C208" s="2">
        <v>43147</v>
      </c>
      <c r="D208" s="1" t="s">
        <v>193</v>
      </c>
      <c r="E208" s="1" t="s">
        <v>596</v>
      </c>
      <c r="F208" s="3">
        <v>16279</v>
      </c>
      <c r="G208" s="95" t="s">
        <v>656</v>
      </c>
      <c r="H208" s="12">
        <f t="shared" si="3"/>
        <v>2</v>
      </c>
    </row>
    <row r="209" spans="1:8" x14ac:dyDescent="0.2">
      <c r="A209" s="8" t="s">
        <v>491</v>
      </c>
      <c r="B209" s="1" t="s">
        <v>492</v>
      </c>
      <c r="C209" s="2">
        <v>43147</v>
      </c>
      <c r="D209" s="1" t="s">
        <v>128</v>
      </c>
      <c r="E209" s="1" t="s">
        <v>596</v>
      </c>
      <c r="F209" s="3">
        <v>39243</v>
      </c>
      <c r="G209" s="95" t="s">
        <v>656</v>
      </c>
      <c r="H209" s="12">
        <f t="shared" si="3"/>
        <v>2</v>
      </c>
    </row>
    <row r="210" spans="1:8" x14ac:dyDescent="0.2">
      <c r="A210" s="8" t="s">
        <v>493</v>
      </c>
      <c r="B210" s="1" t="s">
        <v>494</v>
      </c>
      <c r="C210" s="2">
        <v>43147</v>
      </c>
      <c r="D210" s="1" t="s">
        <v>138</v>
      </c>
      <c r="E210" s="1" t="s">
        <v>596</v>
      </c>
      <c r="F210" s="3">
        <v>20090.84</v>
      </c>
      <c r="G210" s="95" t="s">
        <v>656</v>
      </c>
      <c r="H210" s="12">
        <f t="shared" si="3"/>
        <v>2</v>
      </c>
    </row>
    <row r="211" spans="1:8" x14ac:dyDescent="0.2">
      <c r="A211" s="8" t="s">
        <v>495</v>
      </c>
      <c r="B211" s="1" t="s">
        <v>496</v>
      </c>
      <c r="C211" s="2">
        <v>43147</v>
      </c>
      <c r="D211" s="1" t="s">
        <v>193</v>
      </c>
      <c r="E211" s="1" t="s">
        <v>596</v>
      </c>
      <c r="F211" s="3">
        <v>971</v>
      </c>
      <c r="G211" s="95" t="s">
        <v>656</v>
      </c>
      <c r="H211" s="12">
        <f t="shared" si="3"/>
        <v>2</v>
      </c>
    </row>
    <row r="212" spans="1:8" x14ac:dyDescent="0.2">
      <c r="A212" s="8" t="s">
        <v>497</v>
      </c>
      <c r="B212" s="1" t="s">
        <v>498</v>
      </c>
      <c r="C212" s="2">
        <v>43147</v>
      </c>
      <c r="D212" s="1" t="s">
        <v>499</v>
      </c>
      <c r="E212" s="1" t="s">
        <v>596</v>
      </c>
      <c r="F212" s="3">
        <v>3533312.53</v>
      </c>
      <c r="G212" s="95" t="s">
        <v>656</v>
      </c>
      <c r="H212" s="12">
        <f t="shared" si="3"/>
        <v>2</v>
      </c>
    </row>
    <row r="213" spans="1:8" x14ac:dyDescent="0.2">
      <c r="A213" s="8" t="s">
        <v>500</v>
      </c>
      <c r="B213" s="1" t="s">
        <v>501</v>
      </c>
      <c r="C213" s="2">
        <v>43147</v>
      </c>
      <c r="D213" s="1" t="s">
        <v>80</v>
      </c>
      <c r="E213" s="1" t="s">
        <v>596</v>
      </c>
      <c r="F213" s="3">
        <v>75504</v>
      </c>
      <c r="G213" s="95" t="s">
        <v>656</v>
      </c>
      <c r="H213" s="12">
        <f t="shared" si="3"/>
        <v>2</v>
      </c>
    </row>
    <row r="214" spans="1:8" x14ac:dyDescent="0.2">
      <c r="A214" s="8" t="s">
        <v>502</v>
      </c>
      <c r="B214" s="1" t="s">
        <v>503</v>
      </c>
      <c r="C214" s="2">
        <v>43147</v>
      </c>
      <c r="D214" s="1" t="s">
        <v>149</v>
      </c>
      <c r="E214" s="1" t="s">
        <v>596</v>
      </c>
      <c r="F214" s="3">
        <v>411593.6</v>
      </c>
      <c r="G214" s="95" t="s">
        <v>656</v>
      </c>
      <c r="H214" s="12">
        <f t="shared" si="3"/>
        <v>2</v>
      </c>
    </row>
    <row r="215" spans="1:8" x14ac:dyDescent="0.2">
      <c r="A215" s="8" t="s">
        <v>504</v>
      </c>
      <c r="B215" s="1" t="s">
        <v>505</v>
      </c>
      <c r="C215" s="2">
        <v>43147</v>
      </c>
      <c r="D215" s="1" t="s">
        <v>128</v>
      </c>
      <c r="E215" s="1" t="s">
        <v>596</v>
      </c>
      <c r="F215" s="3">
        <v>121436</v>
      </c>
      <c r="G215" s="95" t="s">
        <v>656</v>
      </c>
      <c r="H215" s="12">
        <f t="shared" si="3"/>
        <v>2</v>
      </c>
    </row>
    <row r="216" spans="1:8" x14ac:dyDescent="0.2">
      <c r="A216" s="8" t="s">
        <v>506</v>
      </c>
      <c r="B216" s="1" t="s">
        <v>507</v>
      </c>
      <c r="C216" s="2">
        <v>43147</v>
      </c>
      <c r="D216" s="1" t="s">
        <v>77</v>
      </c>
      <c r="E216" s="1" t="s">
        <v>596</v>
      </c>
      <c r="F216" s="3">
        <v>4095</v>
      </c>
      <c r="G216" s="95" t="s">
        <v>656</v>
      </c>
      <c r="H216" s="12">
        <f t="shared" si="3"/>
        <v>2</v>
      </c>
    </row>
    <row r="217" spans="1:8" x14ac:dyDescent="0.2">
      <c r="A217" s="8" t="s">
        <v>508</v>
      </c>
      <c r="B217" s="1" t="s">
        <v>509</v>
      </c>
      <c r="C217" s="2">
        <v>43147</v>
      </c>
      <c r="D217" s="1" t="s">
        <v>138</v>
      </c>
      <c r="E217" s="1" t="s">
        <v>596</v>
      </c>
      <c r="F217" s="3">
        <v>35742.86</v>
      </c>
      <c r="G217" s="95" t="s">
        <v>656</v>
      </c>
      <c r="H217" s="12">
        <f t="shared" si="3"/>
        <v>2</v>
      </c>
    </row>
    <row r="218" spans="1:8" x14ac:dyDescent="0.2">
      <c r="A218" s="8" t="s">
        <v>510</v>
      </c>
      <c r="B218" s="1" t="s">
        <v>511</v>
      </c>
      <c r="C218" s="2">
        <v>43147</v>
      </c>
      <c r="D218" s="1" t="s">
        <v>90</v>
      </c>
      <c r="E218" s="1" t="s">
        <v>596</v>
      </c>
      <c r="F218" s="3">
        <v>8581.5499999999993</v>
      </c>
      <c r="G218" s="95" t="s">
        <v>656</v>
      </c>
      <c r="H218" s="12">
        <f t="shared" si="3"/>
        <v>2</v>
      </c>
    </row>
    <row r="219" spans="1:8" x14ac:dyDescent="0.2">
      <c r="A219" s="8" t="s">
        <v>512</v>
      </c>
      <c r="B219" s="1" t="s">
        <v>513</v>
      </c>
      <c r="C219" s="2">
        <v>43150</v>
      </c>
      <c r="D219" s="1" t="s">
        <v>263</v>
      </c>
      <c r="E219" s="1" t="s">
        <v>596</v>
      </c>
      <c r="F219" s="3">
        <v>25559</v>
      </c>
      <c r="G219" s="95" t="s">
        <v>656</v>
      </c>
      <c r="H219" s="12">
        <f t="shared" si="3"/>
        <v>2</v>
      </c>
    </row>
    <row r="220" spans="1:8" x14ac:dyDescent="0.2">
      <c r="A220" s="8" t="s">
        <v>514</v>
      </c>
      <c r="B220" s="1" t="s">
        <v>515</v>
      </c>
      <c r="C220" s="2">
        <v>43150</v>
      </c>
      <c r="D220" s="1" t="s">
        <v>516</v>
      </c>
      <c r="E220" s="1" t="s">
        <v>596</v>
      </c>
      <c r="F220" s="3">
        <v>1422</v>
      </c>
      <c r="G220" s="95" t="s">
        <v>656</v>
      </c>
      <c r="H220" s="12">
        <f t="shared" si="3"/>
        <v>2</v>
      </c>
    </row>
    <row r="221" spans="1:8" x14ac:dyDescent="0.2">
      <c r="A221" s="8" t="s">
        <v>517</v>
      </c>
      <c r="B221" s="1" t="s">
        <v>518</v>
      </c>
      <c r="C221" s="2">
        <v>43150</v>
      </c>
      <c r="D221" s="1" t="s">
        <v>80</v>
      </c>
      <c r="E221" s="1" t="s">
        <v>596</v>
      </c>
      <c r="F221" s="3">
        <v>235272</v>
      </c>
      <c r="G221" s="95" t="s">
        <v>656</v>
      </c>
      <c r="H221" s="12">
        <f t="shared" si="3"/>
        <v>2</v>
      </c>
    </row>
    <row r="222" spans="1:8" x14ac:dyDescent="0.2">
      <c r="A222" s="8" t="s">
        <v>519</v>
      </c>
      <c r="B222" s="1" t="s">
        <v>520</v>
      </c>
      <c r="C222" s="2">
        <v>43150</v>
      </c>
      <c r="D222" s="1" t="s">
        <v>90</v>
      </c>
      <c r="E222" s="1" t="s">
        <v>596</v>
      </c>
      <c r="F222" s="3">
        <v>1659.03</v>
      </c>
      <c r="G222" s="95" t="s">
        <v>656</v>
      </c>
      <c r="H222" s="12">
        <f t="shared" si="3"/>
        <v>2</v>
      </c>
    </row>
    <row r="223" spans="1:8" x14ac:dyDescent="0.2">
      <c r="A223" s="8" t="s">
        <v>521</v>
      </c>
      <c r="B223" s="1" t="s">
        <v>522</v>
      </c>
      <c r="C223" s="2">
        <v>43150</v>
      </c>
      <c r="D223" s="1" t="s">
        <v>170</v>
      </c>
      <c r="E223" s="1" t="s">
        <v>596</v>
      </c>
      <c r="F223" s="3">
        <v>34104.910000000003</v>
      </c>
      <c r="G223" s="95" t="s">
        <v>656</v>
      </c>
      <c r="H223" s="12">
        <f t="shared" si="3"/>
        <v>2</v>
      </c>
    </row>
    <row r="224" spans="1:8" x14ac:dyDescent="0.2">
      <c r="A224" s="8" t="s">
        <v>523</v>
      </c>
      <c r="B224" s="1" t="s">
        <v>524</v>
      </c>
      <c r="C224" s="2">
        <v>43150</v>
      </c>
      <c r="D224" s="1" t="s">
        <v>80</v>
      </c>
      <c r="E224" s="1" t="s">
        <v>596</v>
      </c>
      <c r="F224" s="3">
        <v>38664</v>
      </c>
      <c r="G224" s="95" t="s">
        <v>656</v>
      </c>
      <c r="H224" s="12">
        <f t="shared" si="3"/>
        <v>2</v>
      </c>
    </row>
    <row r="225" spans="1:9" x14ac:dyDescent="0.2">
      <c r="A225" s="8" t="s">
        <v>525</v>
      </c>
      <c r="B225" s="1" t="s">
        <v>526</v>
      </c>
      <c r="C225" s="2">
        <v>43151</v>
      </c>
      <c r="D225" s="1" t="s">
        <v>219</v>
      </c>
      <c r="E225" s="1" t="s">
        <v>596</v>
      </c>
      <c r="F225" s="3">
        <v>20232.580000000002</v>
      </c>
      <c r="G225" s="95" t="s">
        <v>656</v>
      </c>
      <c r="H225" s="12">
        <f t="shared" si="3"/>
        <v>2</v>
      </c>
    </row>
    <row r="226" spans="1:9" x14ac:dyDescent="0.2">
      <c r="A226" s="8" t="s">
        <v>527</v>
      </c>
      <c r="B226" s="1" t="s">
        <v>528</v>
      </c>
      <c r="C226" s="2">
        <v>43151</v>
      </c>
      <c r="D226" s="1" t="s">
        <v>263</v>
      </c>
      <c r="E226" s="1" t="s">
        <v>596</v>
      </c>
      <c r="F226" s="3">
        <v>11256</v>
      </c>
      <c r="G226" s="95" t="s">
        <v>656</v>
      </c>
      <c r="H226" s="12">
        <f t="shared" si="3"/>
        <v>2</v>
      </c>
    </row>
    <row r="227" spans="1:9" x14ac:dyDescent="0.2">
      <c r="A227" s="8" t="s">
        <v>529</v>
      </c>
      <c r="B227" s="1" t="s">
        <v>530</v>
      </c>
      <c r="C227" s="2">
        <v>43151</v>
      </c>
      <c r="D227" s="1" t="s">
        <v>149</v>
      </c>
      <c r="E227" s="1" t="s">
        <v>596</v>
      </c>
      <c r="F227" s="3">
        <v>2904</v>
      </c>
      <c r="G227" s="95" t="s">
        <v>656</v>
      </c>
      <c r="H227" s="12">
        <f t="shared" si="3"/>
        <v>2</v>
      </c>
    </row>
    <row r="228" spans="1:9" x14ac:dyDescent="0.2">
      <c r="A228" s="8" t="s">
        <v>531</v>
      </c>
      <c r="B228" s="1" t="s">
        <v>532</v>
      </c>
      <c r="C228" s="2">
        <v>43151</v>
      </c>
      <c r="D228" s="1" t="s">
        <v>284</v>
      </c>
      <c r="E228" s="1" t="s">
        <v>596</v>
      </c>
      <c r="F228" s="3">
        <v>3437874.3</v>
      </c>
      <c r="G228" s="95" t="s">
        <v>656</v>
      </c>
      <c r="H228" s="12">
        <f t="shared" si="3"/>
        <v>2</v>
      </c>
    </row>
    <row r="229" spans="1:9" x14ac:dyDescent="0.2">
      <c r="A229" s="8" t="s">
        <v>533</v>
      </c>
      <c r="B229" s="1" t="s">
        <v>534</v>
      </c>
      <c r="C229" s="2">
        <v>43151</v>
      </c>
      <c r="D229" s="1" t="s">
        <v>90</v>
      </c>
      <c r="E229" s="1" t="s">
        <v>596</v>
      </c>
      <c r="F229" s="3">
        <v>5388</v>
      </c>
      <c r="G229" s="95" t="s">
        <v>656</v>
      </c>
      <c r="H229" s="12">
        <f t="shared" si="3"/>
        <v>2</v>
      </c>
    </row>
    <row r="230" spans="1:9" x14ac:dyDescent="0.2">
      <c r="A230" s="8" t="s">
        <v>535</v>
      </c>
      <c r="B230" s="1" t="s">
        <v>536</v>
      </c>
      <c r="C230" s="2">
        <v>43154</v>
      </c>
      <c r="D230" s="1" t="s">
        <v>128</v>
      </c>
      <c r="E230" s="1" t="s">
        <v>596</v>
      </c>
      <c r="F230" s="3">
        <v>23416</v>
      </c>
      <c r="G230" s="95" t="s">
        <v>656</v>
      </c>
      <c r="H230" s="12">
        <f t="shared" si="3"/>
        <v>2</v>
      </c>
    </row>
    <row r="231" spans="1:9" x14ac:dyDescent="0.2">
      <c r="A231" s="8" t="s">
        <v>537</v>
      </c>
      <c r="B231" s="1" t="s">
        <v>538</v>
      </c>
      <c r="C231" s="2">
        <v>43154</v>
      </c>
      <c r="D231" s="1" t="s">
        <v>123</v>
      </c>
      <c r="E231" s="1" t="s">
        <v>596</v>
      </c>
      <c r="F231" s="3">
        <v>1050</v>
      </c>
      <c r="G231" s="95" t="s">
        <v>656</v>
      </c>
      <c r="H231" s="12">
        <f t="shared" si="3"/>
        <v>2</v>
      </c>
    </row>
    <row r="232" spans="1:9" x14ac:dyDescent="0.2">
      <c r="A232" s="8" t="s">
        <v>539</v>
      </c>
      <c r="B232" s="1" t="s">
        <v>540</v>
      </c>
      <c r="C232" s="2">
        <v>43154</v>
      </c>
      <c r="D232" s="1" t="s">
        <v>128</v>
      </c>
      <c r="E232" s="1" t="s">
        <v>596</v>
      </c>
      <c r="F232" s="3">
        <v>23658</v>
      </c>
      <c r="G232" s="95" t="s">
        <v>656</v>
      </c>
      <c r="H232" s="12">
        <f t="shared" si="3"/>
        <v>2</v>
      </c>
    </row>
    <row r="233" spans="1:9" x14ac:dyDescent="0.2">
      <c r="A233" s="8" t="s">
        <v>541</v>
      </c>
      <c r="B233" s="1" t="s">
        <v>542</v>
      </c>
      <c r="C233" s="2">
        <v>43157</v>
      </c>
      <c r="D233" s="1" t="s">
        <v>181</v>
      </c>
      <c r="E233" s="1" t="s">
        <v>596</v>
      </c>
      <c r="F233" s="3">
        <v>32426</v>
      </c>
      <c r="G233" s="95" t="s">
        <v>656</v>
      </c>
      <c r="H233" s="12">
        <f t="shared" si="3"/>
        <v>2</v>
      </c>
    </row>
    <row r="234" spans="1:9" x14ac:dyDescent="0.2">
      <c r="A234" s="8" t="s">
        <v>543</v>
      </c>
      <c r="B234" s="1" t="s">
        <v>544</v>
      </c>
      <c r="C234" s="2">
        <v>43157</v>
      </c>
      <c r="D234" s="1" t="s">
        <v>90</v>
      </c>
      <c r="E234" s="1" t="s">
        <v>596</v>
      </c>
      <c r="F234" s="3">
        <v>2114</v>
      </c>
      <c r="G234" s="95" t="s">
        <v>656</v>
      </c>
      <c r="H234" s="12">
        <f t="shared" si="3"/>
        <v>2</v>
      </c>
    </row>
    <row r="235" spans="1:9" x14ac:dyDescent="0.2">
      <c r="A235" s="8" t="s">
        <v>545</v>
      </c>
      <c r="B235" s="1" t="s">
        <v>546</v>
      </c>
      <c r="C235" s="2">
        <v>43157</v>
      </c>
      <c r="D235" s="1" t="s">
        <v>123</v>
      </c>
      <c r="E235" s="1" t="s">
        <v>596</v>
      </c>
      <c r="F235" s="3">
        <v>1050</v>
      </c>
      <c r="G235" s="95" t="s">
        <v>656</v>
      </c>
      <c r="H235" s="12">
        <f t="shared" si="3"/>
        <v>2</v>
      </c>
    </row>
    <row r="236" spans="1:9" x14ac:dyDescent="0.2">
      <c r="A236" s="8" t="s">
        <v>547</v>
      </c>
      <c r="B236" s="1" t="s">
        <v>548</v>
      </c>
      <c r="C236" s="2">
        <v>43157</v>
      </c>
      <c r="D236" s="1" t="s">
        <v>281</v>
      </c>
      <c r="E236" s="1" t="s">
        <v>596</v>
      </c>
      <c r="F236" s="3">
        <v>694.68</v>
      </c>
      <c r="G236" s="95" t="s">
        <v>656</v>
      </c>
      <c r="H236" s="12">
        <f t="shared" si="3"/>
        <v>2</v>
      </c>
    </row>
    <row r="237" spans="1:9" x14ac:dyDescent="0.2">
      <c r="A237" s="8" t="s">
        <v>549</v>
      </c>
      <c r="B237" s="1" t="s">
        <v>550</v>
      </c>
      <c r="C237" s="2">
        <v>43157</v>
      </c>
      <c r="D237" s="1" t="s">
        <v>224</v>
      </c>
      <c r="E237" s="1" t="s">
        <v>596</v>
      </c>
      <c r="F237" s="3">
        <v>1354.51</v>
      </c>
      <c r="G237" s="95" t="s">
        <v>656</v>
      </c>
      <c r="H237" s="12">
        <f t="shared" si="3"/>
        <v>2</v>
      </c>
    </row>
    <row r="238" spans="1:9" x14ac:dyDescent="0.2">
      <c r="A238" s="8" t="s">
        <v>551</v>
      </c>
      <c r="B238" s="1" t="s">
        <v>552</v>
      </c>
      <c r="C238" s="2">
        <v>43158</v>
      </c>
      <c r="D238" s="1" t="s">
        <v>90</v>
      </c>
      <c r="E238" s="1" t="s">
        <v>596</v>
      </c>
      <c r="F238" s="3">
        <v>5572</v>
      </c>
      <c r="G238" s="95" t="s">
        <v>656</v>
      </c>
      <c r="H238" s="12">
        <f t="shared" si="3"/>
        <v>2</v>
      </c>
    </row>
    <row r="239" spans="1:9" x14ac:dyDescent="0.2">
      <c r="A239" s="8" t="s">
        <v>553</v>
      </c>
      <c r="B239" s="1" t="s">
        <v>554</v>
      </c>
      <c r="C239" s="2">
        <v>43158</v>
      </c>
      <c r="D239" s="1" t="s">
        <v>90</v>
      </c>
      <c r="E239" s="1" t="s">
        <v>596</v>
      </c>
      <c r="F239" s="3">
        <v>5534</v>
      </c>
      <c r="G239" s="95" t="s">
        <v>656</v>
      </c>
      <c r="H239" s="12">
        <f t="shared" si="3"/>
        <v>2</v>
      </c>
      <c r="I239" s="78"/>
    </row>
    <row r="240" spans="1:9" x14ac:dyDescent="0.2">
      <c r="A240" s="8" t="s">
        <v>555</v>
      </c>
      <c r="B240" s="1" t="s">
        <v>556</v>
      </c>
      <c r="C240" s="2">
        <v>43159</v>
      </c>
      <c r="D240" s="1" t="s">
        <v>284</v>
      </c>
      <c r="E240" s="1" t="s">
        <v>596</v>
      </c>
      <c r="F240" s="3">
        <v>30298.400000000001</v>
      </c>
      <c r="G240" s="95" t="s">
        <v>656</v>
      </c>
      <c r="H240" s="12">
        <f t="shared" si="3"/>
        <v>2</v>
      </c>
    </row>
    <row r="241" spans="1:9" x14ac:dyDescent="0.2">
      <c r="A241" s="8" t="s">
        <v>557</v>
      </c>
      <c r="B241" s="1" t="s">
        <v>291</v>
      </c>
      <c r="C241" s="2">
        <v>43159</v>
      </c>
      <c r="D241" s="1" t="s">
        <v>284</v>
      </c>
      <c r="E241" s="1" t="s">
        <v>596</v>
      </c>
      <c r="F241" s="3">
        <v>269</v>
      </c>
      <c r="G241" s="95" t="s">
        <v>656</v>
      </c>
      <c r="H241" s="12">
        <f t="shared" si="3"/>
        <v>2</v>
      </c>
    </row>
    <row r="242" spans="1:9" x14ac:dyDescent="0.2">
      <c r="A242" s="8" t="s">
        <v>558</v>
      </c>
      <c r="B242" s="1" t="s">
        <v>331</v>
      </c>
      <c r="C242" s="2">
        <v>43159</v>
      </c>
      <c r="D242" s="1" t="s">
        <v>284</v>
      </c>
      <c r="E242" s="1" t="s">
        <v>596</v>
      </c>
      <c r="F242" s="3">
        <v>18006</v>
      </c>
      <c r="G242" s="95" t="s">
        <v>656</v>
      </c>
      <c r="H242" s="12">
        <f t="shared" si="3"/>
        <v>2</v>
      </c>
    </row>
    <row r="243" spans="1:9" x14ac:dyDescent="0.2">
      <c r="A243" s="8" t="s">
        <v>559</v>
      </c>
      <c r="B243" s="1" t="s">
        <v>283</v>
      </c>
      <c r="C243" s="2">
        <v>43159</v>
      </c>
      <c r="D243" s="1" t="s">
        <v>284</v>
      </c>
      <c r="E243" s="1" t="s">
        <v>596</v>
      </c>
      <c r="F243" s="3">
        <v>47547</v>
      </c>
      <c r="G243" s="95" t="s">
        <v>656</v>
      </c>
      <c r="H243" s="12">
        <f t="shared" si="3"/>
        <v>2</v>
      </c>
    </row>
    <row r="244" spans="1:9" x14ac:dyDescent="0.2">
      <c r="A244" s="8" t="s">
        <v>560</v>
      </c>
      <c r="B244" s="1" t="s">
        <v>561</v>
      </c>
      <c r="C244" s="2">
        <v>43159</v>
      </c>
      <c r="D244" s="1" t="s">
        <v>128</v>
      </c>
      <c r="E244" s="1" t="s">
        <v>596</v>
      </c>
      <c r="F244" s="3">
        <v>21674</v>
      </c>
      <c r="G244" s="95" t="s">
        <v>656</v>
      </c>
      <c r="H244" s="12">
        <f t="shared" si="3"/>
        <v>2</v>
      </c>
    </row>
    <row r="245" spans="1:9" x14ac:dyDescent="0.2">
      <c r="A245" s="8" t="s">
        <v>562</v>
      </c>
      <c r="B245" s="1" t="s">
        <v>563</v>
      </c>
      <c r="C245" s="2">
        <v>43159</v>
      </c>
      <c r="D245" s="1" t="s">
        <v>564</v>
      </c>
      <c r="E245" s="1" t="s">
        <v>596</v>
      </c>
      <c r="F245" s="3">
        <v>4003.28</v>
      </c>
      <c r="G245" s="95" t="s">
        <v>656</v>
      </c>
      <c r="H245" s="12">
        <f t="shared" si="3"/>
        <v>2</v>
      </c>
    </row>
    <row r="246" spans="1:9" x14ac:dyDescent="0.2">
      <c r="A246" s="8" t="s">
        <v>565</v>
      </c>
      <c r="B246" s="1" t="s">
        <v>566</v>
      </c>
      <c r="C246" s="2">
        <v>43159</v>
      </c>
      <c r="D246" s="1" t="s">
        <v>567</v>
      </c>
      <c r="E246" s="1" t="s">
        <v>596</v>
      </c>
      <c r="F246" s="3">
        <v>6549.65</v>
      </c>
      <c r="G246" s="95" t="s">
        <v>656</v>
      </c>
      <c r="H246" s="12">
        <f t="shared" si="3"/>
        <v>2</v>
      </c>
    </row>
    <row r="247" spans="1:9" x14ac:dyDescent="0.2">
      <c r="A247" s="8" t="s">
        <v>568</v>
      </c>
      <c r="B247" s="1" t="s">
        <v>569</v>
      </c>
      <c r="C247" s="2">
        <v>43159</v>
      </c>
      <c r="D247" s="1" t="s">
        <v>34</v>
      </c>
      <c r="E247" s="1" t="s">
        <v>596</v>
      </c>
      <c r="F247" s="3">
        <v>32877.67</v>
      </c>
      <c r="G247" s="95" t="s">
        <v>656</v>
      </c>
      <c r="H247" s="12">
        <f t="shared" si="3"/>
        <v>2</v>
      </c>
    </row>
    <row r="248" spans="1:9" x14ac:dyDescent="0.2">
      <c r="A248" s="8" t="s">
        <v>570</v>
      </c>
      <c r="B248" s="1" t="s">
        <v>571</v>
      </c>
      <c r="C248" s="2">
        <v>43159</v>
      </c>
      <c r="D248" s="1" t="s">
        <v>34</v>
      </c>
      <c r="E248" s="1" t="s">
        <v>596</v>
      </c>
      <c r="F248" s="3">
        <v>1087999.21</v>
      </c>
      <c r="G248" s="95" t="s">
        <v>656</v>
      </c>
      <c r="H248" s="12">
        <f t="shared" si="3"/>
        <v>2</v>
      </c>
    </row>
    <row r="249" spans="1:9" x14ac:dyDescent="0.2">
      <c r="A249" s="8" t="s">
        <v>572</v>
      </c>
      <c r="B249" s="1" t="s">
        <v>573</v>
      </c>
      <c r="C249" s="2">
        <v>43159</v>
      </c>
      <c r="D249" s="1" t="s">
        <v>34</v>
      </c>
      <c r="E249" s="1" t="s">
        <v>596</v>
      </c>
      <c r="F249" s="3">
        <v>314596.02</v>
      </c>
      <c r="G249" s="95" t="s">
        <v>656</v>
      </c>
      <c r="H249" s="12">
        <f t="shared" si="3"/>
        <v>2</v>
      </c>
      <c r="I249" s="78"/>
    </row>
    <row r="250" spans="1:9" x14ac:dyDescent="0.2">
      <c r="A250" s="8" t="s">
        <v>574</v>
      </c>
      <c r="B250" s="1" t="s">
        <v>575</v>
      </c>
      <c r="C250" s="2">
        <v>43161</v>
      </c>
      <c r="D250" s="1" t="s">
        <v>161</v>
      </c>
      <c r="E250" s="1" t="s">
        <v>596</v>
      </c>
      <c r="F250" s="3">
        <v>28026.78</v>
      </c>
      <c r="G250" s="95" t="s">
        <v>656</v>
      </c>
      <c r="H250" s="12">
        <f t="shared" si="3"/>
        <v>3</v>
      </c>
    </row>
    <row r="251" spans="1:9" x14ac:dyDescent="0.2">
      <c r="A251" s="8" t="s">
        <v>576</v>
      </c>
      <c r="B251" s="1" t="s">
        <v>577</v>
      </c>
      <c r="C251" s="2">
        <v>43161</v>
      </c>
      <c r="D251" s="1" t="s">
        <v>123</v>
      </c>
      <c r="E251" s="1" t="s">
        <v>596</v>
      </c>
      <c r="F251" s="3">
        <v>2100</v>
      </c>
      <c r="G251" s="95" t="s">
        <v>656</v>
      </c>
      <c r="H251" s="12">
        <f t="shared" si="3"/>
        <v>3</v>
      </c>
    </row>
    <row r="252" spans="1:9" x14ac:dyDescent="0.2">
      <c r="A252" s="8" t="s">
        <v>578</v>
      </c>
      <c r="B252" s="1" t="s">
        <v>579</v>
      </c>
      <c r="C252" s="2">
        <v>43161</v>
      </c>
      <c r="D252" s="1" t="s">
        <v>580</v>
      </c>
      <c r="E252" s="1" t="s">
        <v>596</v>
      </c>
      <c r="F252" s="3">
        <v>11869</v>
      </c>
      <c r="G252" s="95" t="s">
        <v>656</v>
      </c>
      <c r="H252" s="12">
        <f t="shared" si="3"/>
        <v>3</v>
      </c>
    </row>
    <row r="253" spans="1:9" x14ac:dyDescent="0.2">
      <c r="A253" s="8" t="s">
        <v>581</v>
      </c>
      <c r="B253" s="1" t="s">
        <v>582</v>
      </c>
      <c r="C253" s="2">
        <v>43161</v>
      </c>
      <c r="D253" s="1" t="s">
        <v>90</v>
      </c>
      <c r="E253" s="1" t="s">
        <v>596</v>
      </c>
      <c r="F253" s="3">
        <v>20687</v>
      </c>
      <c r="G253" s="95" t="s">
        <v>656</v>
      </c>
      <c r="H253" s="12">
        <f t="shared" si="3"/>
        <v>3</v>
      </c>
    </row>
    <row r="254" spans="1:9" x14ac:dyDescent="0.2">
      <c r="A254" s="8" t="s">
        <v>583</v>
      </c>
      <c r="B254" s="1" t="s">
        <v>584</v>
      </c>
      <c r="C254" s="2">
        <v>43161</v>
      </c>
      <c r="D254" s="1" t="s">
        <v>161</v>
      </c>
      <c r="E254" s="1" t="s">
        <v>596</v>
      </c>
      <c r="F254" s="3">
        <v>10763.37</v>
      </c>
      <c r="G254" s="95" t="s">
        <v>656</v>
      </c>
      <c r="H254" s="12">
        <f t="shared" si="3"/>
        <v>3</v>
      </c>
    </row>
    <row r="255" spans="1:9" x14ac:dyDescent="0.2">
      <c r="A255" s="8" t="s">
        <v>585</v>
      </c>
      <c r="B255" s="1" t="s">
        <v>586</v>
      </c>
      <c r="C255" s="2">
        <v>43163</v>
      </c>
      <c r="D255" s="1" t="s">
        <v>284</v>
      </c>
      <c r="E255" s="1" t="s">
        <v>596</v>
      </c>
      <c r="F255" s="3">
        <v>1</v>
      </c>
      <c r="G255" s="95" t="s">
        <v>656</v>
      </c>
      <c r="H255" s="12">
        <f t="shared" si="3"/>
        <v>3</v>
      </c>
    </row>
    <row r="256" spans="1:9" x14ac:dyDescent="0.2">
      <c r="A256" s="8" t="s">
        <v>587</v>
      </c>
      <c r="B256" s="1" t="s">
        <v>588</v>
      </c>
      <c r="C256" s="2">
        <v>43165</v>
      </c>
      <c r="D256" s="1" t="s">
        <v>589</v>
      </c>
      <c r="E256" s="1" t="s">
        <v>596</v>
      </c>
      <c r="F256" s="3">
        <v>871</v>
      </c>
      <c r="G256" s="95" t="s">
        <v>656</v>
      </c>
      <c r="H256" s="12">
        <f t="shared" si="3"/>
        <v>3</v>
      </c>
    </row>
    <row r="257" spans="1:9" x14ac:dyDescent="0.2">
      <c r="A257" s="8" t="s">
        <v>590</v>
      </c>
      <c r="B257" s="1" t="s">
        <v>591</v>
      </c>
      <c r="C257" s="2">
        <v>43165</v>
      </c>
      <c r="D257" s="1" t="s">
        <v>161</v>
      </c>
      <c r="E257" s="1" t="s">
        <v>596</v>
      </c>
      <c r="F257" s="3">
        <v>51745.65</v>
      </c>
      <c r="G257" s="95" t="s">
        <v>656</v>
      </c>
      <c r="H257" s="12">
        <f t="shared" si="3"/>
        <v>3</v>
      </c>
    </row>
    <row r="258" spans="1:9" x14ac:dyDescent="0.2">
      <c r="A258" s="8" t="s">
        <v>592</v>
      </c>
      <c r="B258" s="1" t="s">
        <v>593</v>
      </c>
      <c r="C258" s="2">
        <v>43165</v>
      </c>
      <c r="D258" s="1" t="s">
        <v>123</v>
      </c>
      <c r="E258" s="1" t="s">
        <v>596</v>
      </c>
      <c r="F258" s="3">
        <v>1050</v>
      </c>
      <c r="G258" s="95" t="s">
        <v>656</v>
      </c>
      <c r="H258" s="12">
        <f t="shared" si="3"/>
        <v>3</v>
      </c>
    </row>
    <row r="259" spans="1:9" ht="13.5" thickBot="1" x14ac:dyDescent="0.25">
      <c r="A259" s="9" t="s">
        <v>594</v>
      </c>
      <c r="B259" s="10" t="s">
        <v>595</v>
      </c>
      <c r="C259" s="11">
        <v>43167</v>
      </c>
      <c r="D259" s="10" t="s">
        <v>278</v>
      </c>
      <c r="E259" s="10" t="s">
        <v>596</v>
      </c>
      <c r="F259" s="27">
        <v>108900</v>
      </c>
      <c r="G259" s="96" t="s">
        <v>656</v>
      </c>
      <c r="H259" s="12">
        <f t="shared" si="3"/>
        <v>3</v>
      </c>
      <c r="I259" s="78"/>
    </row>
  </sheetData>
  <autoFilter ref="A5:I5"/>
  <sortState ref="A4:G257">
    <sortCondition ref="C4:C257"/>
  </sortState>
  <pageMargins left="0.7" right="0.7" top="0.75" bottom="0.75" header="0.3" footer="0.3"/>
  <pageSetup paperSize="9" fitToWidth="0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cols>
    <col min="1" max="1" width="32.7109375" customWidth="1"/>
    <col min="2" max="2" width="41.28515625" style="68" customWidth="1"/>
  </cols>
  <sheetData>
    <row r="1" spans="1:2" x14ac:dyDescent="0.2">
      <c r="A1" s="4" t="s">
        <v>1156</v>
      </c>
    </row>
    <row r="3" spans="1:2" x14ac:dyDescent="0.2">
      <c r="A3" s="25"/>
    </row>
    <row r="4" spans="1:2" x14ac:dyDescent="0.2">
      <c r="A4" s="25" t="s">
        <v>1141</v>
      </c>
      <c r="B4" s="77" t="s">
        <v>1147</v>
      </c>
    </row>
    <row r="5" spans="1:2" x14ac:dyDescent="0.2">
      <c r="A5" s="25" t="s">
        <v>1148</v>
      </c>
      <c r="B5" s="77" t="s">
        <v>1137</v>
      </c>
    </row>
    <row r="6" spans="1:2" x14ac:dyDescent="0.2">
      <c r="A6" s="25" t="s">
        <v>1149</v>
      </c>
      <c r="B6" s="77" t="s">
        <v>1150</v>
      </c>
    </row>
    <row r="9" spans="1:2" x14ac:dyDescent="0.2">
      <c r="A9" s="25" t="s">
        <v>1151</v>
      </c>
    </row>
    <row r="10" spans="1:2" x14ac:dyDescent="0.2">
      <c r="A10" s="25" t="s">
        <v>1139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3" sqref="A12:A13"/>
    </sheetView>
  </sheetViews>
  <sheetFormatPr defaultRowHeight="12.75" x14ac:dyDescent="0.2"/>
  <cols>
    <col min="1" max="1" width="14.28515625" bestFit="1" customWidth="1"/>
    <col min="2" max="2" width="14.7109375" customWidth="1"/>
  </cols>
  <sheetData>
    <row r="1" spans="1:2" x14ac:dyDescent="0.2">
      <c r="A1" s="4" t="s">
        <v>1158</v>
      </c>
    </row>
    <row r="3" spans="1:2" x14ac:dyDescent="0.2">
      <c r="A3" s="84" t="s">
        <v>1146</v>
      </c>
      <c r="B3" s="84" t="s">
        <v>1145</v>
      </c>
    </row>
    <row r="4" spans="1:2" x14ac:dyDescent="0.2">
      <c r="A4" s="83">
        <v>200000</v>
      </c>
      <c r="B4" s="85">
        <v>43215</v>
      </c>
    </row>
    <row r="5" spans="1:2" x14ac:dyDescent="0.2">
      <c r="A5" s="83">
        <v>200000</v>
      </c>
      <c r="B5" s="85">
        <v>43332</v>
      </c>
    </row>
    <row r="6" spans="1:2" x14ac:dyDescent="0.2">
      <c r="A6" s="83">
        <v>100000</v>
      </c>
      <c r="B6" s="85">
        <v>43402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2.75" x14ac:dyDescent="0.2"/>
  <cols>
    <col min="1" max="1" width="22.5703125" customWidth="1"/>
    <col min="2" max="2" width="13.7109375" customWidth="1"/>
  </cols>
  <sheetData>
    <row r="1" spans="1:2" x14ac:dyDescent="0.2">
      <c r="A1" s="4" t="s">
        <v>1159</v>
      </c>
    </row>
    <row r="3" spans="1:2" x14ac:dyDescent="0.2">
      <c r="A3" s="25"/>
      <c r="B3" s="83"/>
    </row>
    <row r="5" spans="1:2" x14ac:dyDescent="0.2">
      <c r="A5" s="25" t="s">
        <v>1137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defaultRowHeight="12.75" x14ac:dyDescent="0.2"/>
  <sheetData>
    <row r="1" spans="1:1" x14ac:dyDescent="0.2">
      <c r="A1" s="4" t="s">
        <v>1161</v>
      </c>
    </row>
    <row r="3" spans="1:1" x14ac:dyDescent="0.2">
      <c r="A3" s="25" t="s">
        <v>1160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6" sqref="A6"/>
    </sheetView>
  </sheetViews>
  <sheetFormatPr defaultRowHeight="12.75" x14ac:dyDescent="0.2"/>
  <sheetData>
    <row r="1" spans="1:1" x14ac:dyDescent="0.2">
      <c r="A1" s="4" t="s">
        <v>1163</v>
      </c>
    </row>
    <row r="3" spans="1:1" x14ac:dyDescent="0.2">
      <c r="A3" s="25" t="s">
        <v>1162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defaultRowHeight="12.75" x14ac:dyDescent="0.2"/>
  <sheetData>
    <row r="1" spans="1:1" x14ac:dyDescent="0.2">
      <c r="A1" s="4" t="s">
        <v>1164</v>
      </c>
    </row>
    <row r="3" spans="1:1" x14ac:dyDescent="0.2">
      <c r="A3" s="25" t="s">
        <v>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CashFlow</vt:lpstr>
      <vt:lpstr>Faktura vydaná</vt:lpstr>
      <vt:lpstr>Fakturace</vt:lpstr>
      <vt:lpstr>Mzdy</vt:lpstr>
      <vt:lpstr>Faktura přijatá</vt:lpstr>
      <vt:lpstr>Nové došlé faktury</vt:lpstr>
      <vt:lpstr>Investice</vt:lpstr>
      <vt:lpstr>DPH</vt:lpstr>
      <vt:lpstr>Daň z příjmu</vt:lpstr>
      <vt:lpstr>Dividendy</vt:lpstr>
      <vt:lpstr>Úvěr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2016-11-15T08:58:21Z</dcterms:created>
  <dcterms:modified xsi:type="dcterms:W3CDTF">2018-06-28T14:09:47Z</dcterms:modified>
</cp:coreProperties>
</file>