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uCoHe\Desktop\"/>
    </mc:Choice>
  </mc:AlternateContent>
  <bookViews>
    <workbookView xWindow="480" yWindow="45" windowWidth="12120" windowHeight="6405" tabRatio="895" activeTab="9"/>
  </bookViews>
  <sheets>
    <sheet name="Kont. tab. 1" sheetId="14" r:id="rId1"/>
    <sheet name="List15" sheetId="16" r:id="rId2"/>
    <sheet name="List16" sheetId="17" r:id="rId3"/>
    <sheet name="Brno" sheetId="22" r:id="rId4"/>
    <sheet name="Plzeň" sheetId="21" r:id="rId5"/>
    <sheet name="Praha" sheetId="20" r:id="rId6"/>
    <sheet name="Kont. tabulka 2" sheetId="15" r:id="rId7"/>
    <sheet name="List22" sheetId="23" r:id="rId8"/>
    <sheet name="List23" sheetId="24" r:id="rId9"/>
    <sheet name="Kont. graf" sheetId="25" r:id="rId10"/>
    <sheet name="seznam" sheetId="1" r:id="rId11"/>
    <sheet name="vnořené funkce" sheetId="2" r:id="rId12"/>
    <sheet name="Když" sheetId="3" r:id="rId13"/>
    <sheet name="Datum a čas" sheetId="5" r:id="rId14"/>
    <sheet name="řazení a filtr" sheetId="6" r:id="rId15"/>
    <sheet name="seznam (2)" sheetId="7" r:id="rId16"/>
    <sheet name="celkem" sheetId="11" r:id="rId17"/>
  </sheets>
  <definedNames>
    <definedName name="_xlnm._FilterDatabase" localSheetId="13" hidden="1">'Datum a čas'!$A$2:$K$29</definedName>
    <definedName name="_xlnm._FilterDatabase" localSheetId="14" hidden="1">'řazení a filtr'!$A$1:$H$28</definedName>
  </definedNames>
  <calcPr calcId="152511"/>
  <pivotCaches>
    <pivotCache cacheId="26" r:id="rId18"/>
  </pivotCaches>
</workbook>
</file>

<file path=xl/calcChain.xml><?xml version="1.0" encoding="utf-8"?>
<calcChain xmlns="http://schemas.openxmlformats.org/spreadsheetml/2006/main">
  <c r="D3" i="11" l="1"/>
  <c r="E3" i="11"/>
  <c r="F3" i="11"/>
  <c r="G3" i="11"/>
  <c r="E3" i="7"/>
  <c r="C3" i="11"/>
  <c r="C1" i="11"/>
  <c r="D1" i="11"/>
  <c r="F1" i="11"/>
  <c r="G1" i="11"/>
  <c r="B1" i="11"/>
  <c r="B1" i="7"/>
  <c r="G1" i="7"/>
  <c r="F1" i="7"/>
  <c r="E1" i="7"/>
  <c r="E1" i="11" s="1"/>
  <c r="H3" i="7"/>
  <c r="H4" i="7"/>
  <c r="H5" i="7"/>
  <c r="H6" i="7"/>
  <c r="H7" i="7"/>
  <c r="H8" i="7"/>
  <c r="H9" i="7"/>
  <c r="H10" i="7"/>
  <c r="H11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12" i="7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" i="5"/>
  <c r="A1" i="5"/>
  <c r="I19" i="5" s="1"/>
  <c r="K5" i="3"/>
  <c r="K6" i="3"/>
  <c r="K7" i="3"/>
  <c r="K8" i="3"/>
  <c r="K1" i="3" s="1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4" i="3"/>
  <c r="K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4" i="3"/>
  <c r="P2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" i="2"/>
  <c r="M3" i="2"/>
  <c r="M4" i="2"/>
  <c r="M6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" i="2"/>
  <c r="L3" i="2"/>
  <c r="L4" i="2"/>
  <c r="L5" i="2"/>
  <c r="M5" i="2" s="1"/>
  <c r="L6" i="2"/>
  <c r="L7" i="2"/>
  <c r="M7" i="2" s="1"/>
  <c r="L8" i="2"/>
  <c r="M8" i="2" s="1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3" i="2"/>
  <c r="K2" i="2"/>
  <c r="J3" i="2"/>
  <c r="J4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" i="2"/>
  <c r="I3" i="2"/>
  <c r="I4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" i="2"/>
  <c r="H4" i="2"/>
  <c r="H5" i="2"/>
  <c r="I5" i="2" s="1"/>
  <c r="H6" i="2"/>
  <c r="J6" i="2" s="1"/>
  <c r="H7" i="2"/>
  <c r="I7" i="2" s="1"/>
  <c r="H8" i="2"/>
  <c r="I8" i="2" s="1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3" i="2"/>
  <c r="H2" i="2"/>
  <c r="K19" i="5" l="1"/>
  <c r="K15" i="5"/>
  <c r="K27" i="5"/>
  <c r="K11" i="5"/>
  <c r="K23" i="5"/>
  <c r="K7" i="5"/>
  <c r="K26" i="5"/>
  <c r="K22" i="5"/>
  <c r="K18" i="5"/>
  <c r="K14" i="5"/>
  <c r="K10" i="5"/>
  <c r="K6" i="5"/>
  <c r="K29" i="5"/>
  <c r="K25" i="5"/>
  <c r="K21" i="5"/>
  <c r="K17" i="5"/>
  <c r="K13" i="5"/>
  <c r="K9" i="5"/>
  <c r="K5" i="5"/>
  <c r="K28" i="5"/>
  <c r="K24" i="5"/>
  <c r="K20" i="5"/>
  <c r="K16" i="5"/>
  <c r="K12" i="5"/>
  <c r="K8" i="5"/>
  <c r="K4" i="5"/>
  <c r="K3" i="5"/>
  <c r="I3" i="5"/>
  <c r="I15" i="5"/>
  <c r="I27" i="5"/>
  <c r="I11" i="5"/>
  <c r="I23" i="5"/>
  <c r="I7" i="5"/>
  <c r="I26" i="5"/>
  <c r="I22" i="5"/>
  <c r="I18" i="5"/>
  <c r="I14" i="5"/>
  <c r="I10" i="5"/>
  <c r="I6" i="5"/>
  <c r="I29" i="5"/>
  <c r="I25" i="5"/>
  <c r="I21" i="5"/>
  <c r="I17" i="5"/>
  <c r="I13" i="5"/>
  <c r="I9" i="5"/>
  <c r="I5" i="5"/>
  <c r="I28" i="5"/>
  <c r="I24" i="5"/>
  <c r="I20" i="5"/>
  <c r="I16" i="5"/>
  <c r="I12" i="5"/>
  <c r="I8" i="5"/>
  <c r="I4" i="5"/>
  <c r="J5" i="2"/>
  <c r="I6" i="2"/>
  <c r="J8" i="2"/>
  <c r="J7" i="2"/>
</calcChain>
</file>

<file path=xl/sharedStrings.xml><?xml version="1.0" encoding="utf-8"?>
<sst xmlns="http://schemas.openxmlformats.org/spreadsheetml/2006/main" count="540" uniqueCount="65">
  <si>
    <t>položka</t>
  </si>
  <si>
    <t>pobočka</t>
  </si>
  <si>
    <t>produkt</t>
  </si>
  <si>
    <t>rok</t>
  </si>
  <si>
    <t>tržby</t>
  </si>
  <si>
    <t>počet. Kl.</t>
  </si>
  <si>
    <t>počet. Zam.</t>
  </si>
  <si>
    <t>Praha</t>
  </si>
  <si>
    <t>A</t>
  </si>
  <si>
    <t>B</t>
  </si>
  <si>
    <t>C</t>
  </si>
  <si>
    <t>Brno</t>
  </si>
  <si>
    <t>Plzeň</t>
  </si>
  <si>
    <t>tržby 1</t>
  </si>
  <si>
    <t>tržby 2</t>
  </si>
  <si>
    <t>tržby 3</t>
  </si>
  <si>
    <t>průměr</t>
  </si>
  <si>
    <t>zaokrouhlit</t>
  </si>
  <si>
    <t>zaokrouhlit na stovky</t>
  </si>
  <si>
    <t>zaokrouhlený průměr</t>
  </si>
  <si>
    <t>zaokrouhlený průměr na sto.</t>
  </si>
  <si>
    <t>chyba</t>
  </si>
  <si>
    <t>výsledek</t>
  </si>
  <si>
    <t>opravený výsledek</t>
  </si>
  <si>
    <t>limit</t>
  </si>
  <si>
    <t>plnění tržeb</t>
  </si>
  <si>
    <t>plnění klientů</t>
  </si>
  <si>
    <t>poč zaměstnanců</t>
  </si>
  <si>
    <t>odměna</t>
  </si>
  <si>
    <t>celkem</t>
  </si>
  <si>
    <t>odměna 2</t>
  </si>
  <si>
    <t>Datum</t>
  </si>
  <si>
    <t>počet dnů do termínu</t>
  </si>
  <si>
    <t>splatnost</t>
  </si>
  <si>
    <t>měsíce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</si>
  <si>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</si>
  <si>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</si>
  <si>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</si>
  <si>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</si>
  <si>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</si>
  <si>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</si>
  <si>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</si>
  <si>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</si>
  <si>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</si>
  <si>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</si>
  <si>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</si>
  <si>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</si>
  <si>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výsledky</t>
  </si>
  <si>
    <t>xxx</t>
  </si>
  <si>
    <t>Popisky řádků</t>
  </si>
  <si>
    <t>Celkový součet</t>
  </si>
  <si>
    <t>Součet z tržby</t>
  </si>
  <si>
    <t>Součet z počet. Kl.</t>
  </si>
  <si>
    <t>Součet z počet. Zam.</t>
  </si>
  <si>
    <t>Popisky sloupců</t>
  </si>
  <si>
    <t>(Vše)</t>
  </si>
  <si>
    <t>Celkem Součet z tržby</t>
  </si>
  <si>
    <t>Maximum</t>
  </si>
  <si>
    <t>Celkem Maximum</t>
  </si>
  <si>
    <t>Minimum</t>
  </si>
  <si>
    <t>Celkem Minimum</t>
  </si>
  <si>
    <t>Průměr</t>
  </si>
  <si>
    <t>Celkem Průměr</t>
  </si>
  <si>
    <t>Průměr z tržby</t>
  </si>
  <si>
    <t>Počet z tržby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</si>
</sst>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70" formatCode="_-* #,##0\ [$Kč-405]_-;\-* #,##0\ [$Kč-405]_-;_-* &quot;-&quot;??\ [$Kč-405]_-;_-@_-"/>
  </numFmts>
  <fonts count="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164" fontId="0" fillId="0" borderId="0" xfId="0" applyNumberFormat="1"/>
    <xf numFmtId="165" fontId="0" fillId="0" borderId="0" xfId="0" applyNumberFormat="1"/>
    <xf numFmtId="1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170" fontId="0" fillId="0" borderId="0" xfId="0" applyNumberFormat="1"/>
    <xf numFmtId="170" fontId="0" fillId="5" borderId="0" xfId="0" applyNumberFormat="1" applyFill="1"/>
    <xf numFmtId="14" fontId="0" fillId="0" borderId="0" xfId="0" applyNumberForma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2">
    <cellStyle name="Normální" xfId="0" builtinId="0"/>
    <cellStyle name="normální 2" xfId="1"/>
  </cellStyles>
  <dxfs count="5">
    <dxf>
      <numFmt numFmtId="165" formatCode="0.0"/>
    </dxf>
    <dxf>
      <numFmt numFmtId="165" formatCode="0.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[cviceni.xlsx]Kont. graf!Kontingenční tabulka 13</c:name>
    <c:fmtId val="0"/>
  </c:pivotSource>
  <c:chart>
    <c:autoTitleDeleted val="0"/>
    <c:pivotFmts>
      <c:pivotFmt>
        <c:idx val="0"/>
      </c:pivotFmt>
      <c:pivotFmt>
        <c:idx val="2"/>
        <c:spPr>
          <a:gradFill>
            <a:gsLst>
              <a:gs pos="0">
                <a:schemeClr val="accent1"/>
              </a:gs>
              <a:gs pos="100000">
                <a:schemeClr val="accent1">
                  <a:lumMod val="84000"/>
                </a:schemeClr>
              </a:gs>
            </a:gsLst>
            <a:lin ang="5400000" scaled="1"/>
          </a:gradFill>
          <a:ln>
            <a:noFill/>
          </a:ln>
          <a:effectLst>
            <a:outerShdw blurRad="76200" dir="18900000" sy="23000" kx="-1200000" algn="bl" rotWithShape="0">
              <a:prstClr val="black">
                <a:alpha val="20000"/>
              </a:prstClr>
            </a:outerShdw>
          </a:effectLst>
        </c:spPr>
        <c:marker>
          <c:symbol val="circle"/>
          <c:size val="6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"/>
        <c:spPr>
          <a:gradFill>
            <a:gsLst>
              <a:gs pos="0">
                <a:schemeClr val="accent1"/>
              </a:gs>
              <a:gs pos="100000">
                <a:schemeClr val="accent1">
                  <a:lumMod val="84000"/>
                </a:schemeClr>
              </a:gs>
            </a:gsLst>
            <a:lin ang="5400000" scaled="1"/>
          </a:gradFill>
          <a:ln>
            <a:noFill/>
          </a:ln>
          <a:effectLst>
            <a:outerShdw blurRad="76200" dir="18900000" sy="23000" kx="-1200000" algn="bl" rotWithShape="0">
              <a:prstClr val="black">
                <a:alpha val="20000"/>
              </a:prstClr>
            </a:outerShdw>
          </a:effectLst>
        </c:spPr>
        <c:marker>
          <c:symbol val="circle"/>
          <c:size val="6"/>
          <c:spPr>
            <a:gradFill>
              <a:gsLst>
                <a:gs pos="0">
                  <a:schemeClr val="accent2"/>
                </a:gs>
                <a:gs pos="100000">
                  <a:schemeClr val="accent2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4"/>
        <c:spPr>
          <a:gradFill>
            <a:gsLst>
              <a:gs pos="0">
                <a:schemeClr val="accent1"/>
              </a:gs>
              <a:gs pos="100000">
                <a:schemeClr val="accent1">
                  <a:lumMod val="84000"/>
                </a:schemeClr>
              </a:gs>
            </a:gsLst>
            <a:lin ang="5400000" scaled="1"/>
          </a:gradFill>
          <a:ln>
            <a:noFill/>
          </a:ln>
          <a:effectLst>
            <a:outerShdw blurRad="76200" dir="18900000" sy="23000" kx="-1200000" algn="bl" rotWithShape="0">
              <a:prstClr val="black">
                <a:alpha val="20000"/>
              </a:prstClr>
            </a:outerShdw>
          </a:effectLst>
        </c:spPr>
        <c:marker>
          <c:symbol val="circle"/>
          <c:size val="6"/>
          <c:spPr>
            <a:gradFill>
              <a:gsLst>
                <a:gs pos="0">
                  <a:schemeClr val="accent3"/>
                </a:gs>
                <a:gs pos="100000">
                  <a:schemeClr val="accent3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'Kont. graf'!$B$3:$B$4</c:f>
              <c:strCache>
                <c:ptCount val="1"/>
                <c:pt idx="0">
                  <c:v>A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'Kont. graf'!$A$5:$A$8</c:f>
              <c:strCache>
                <c:ptCount val="3"/>
                <c:pt idx="0">
                  <c:v>Brno</c:v>
                </c:pt>
                <c:pt idx="1">
                  <c:v>Plzeň</c:v>
                </c:pt>
                <c:pt idx="2">
                  <c:v>Praha</c:v>
                </c:pt>
              </c:strCache>
            </c:strRef>
          </c:cat>
          <c:val>
            <c:numRef>
              <c:f>'Kont. graf'!$B$5:$B$8</c:f>
              <c:numCache>
                <c:formatCode>General</c:formatCode>
                <c:ptCount val="3"/>
                <c:pt idx="0">
                  <c:v>300</c:v>
                </c:pt>
                <c:pt idx="1">
                  <c:v>450</c:v>
                </c:pt>
                <c:pt idx="2">
                  <c:v>500</c:v>
                </c:pt>
              </c:numCache>
            </c:numRef>
          </c:val>
        </c:ser>
        <c:ser>
          <c:idx val="1"/>
          <c:order val="1"/>
          <c:tx>
            <c:strRef>
              <c:f>'Kont. graf'!$C$3:$C$4</c:f>
              <c:strCache>
                <c:ptCount val="1"/>
                <c:pt idx="0">
                  <c:v>B</c:v>
                </c:pt>
              </c:strCache>
            </c:strRef>
          </c:tx>
          <c:spPr>
            <a:gradFill>
              <a:gsLst>
                <a:gs pos="0">
                  <a:schemeClr val="accent2"/>
                </a:gs>
                <a:gs pos="100000">
                  <a:schemeClr val="accent2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'Kont. graf'!$A$5:$A$8</c:f>
              <c:strCache>
                <c:ptCount val="3"/>
                <c:pt idx="0">
                  <c:v>Brno</c:v>
                </c:pt>
                <c:pt idx="1">
                  <c:v>Plzeň</c:v>
                </c:pt>
                <c:pt idx="2">
                  <c:v>Praha</c:v>
                </c:pt>
              </c:strCache>
            </c:strRef>
          </c:cat>
          <c:val>
            <c:numRef>
              <c:f>'Kont. graf'!$C$5:$C$8</c:f>
              <c:numCache>
                <c:formatCode>General</c:formatCode>
                <c:ptCount val="3"/>
                <c:pt idx="0">
                  <c:v>300</c:v>
                </c:pt>
                <c:pt idx="1">
                  <c:v>300</c:v>
                </c:pt>
                <c:pt idx="2">
                  <c:v>400</c:v>
                </c:pt>
              </c:numCache>
            </c:numRef>
          </c:val>
        </c:ser>
        <c:ser>
          <c:idx val="2"/>
          <c:order val="2"/>
          <c:tx>
            <c:strRef>
              <c:f>'Kont. graf'!$D$3:$D$4</c:f>
              <c:strCache>
                <c:ptCount val="1"/>
                <c:pt idx="0">
                  <c:v>C</c:v>
                </c:pt>
              </c:strCache>
            </c:strRef>
          </c:tx>
          <c:spPr>
            <a:gradFill>
              <a:gsLst>
                <a:gs pos="0">
                  <a:schemeClr val="accent3"/>
                </a:gs>
                <a:gs pos="100000">
                  <a:schemeClr val="accent3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'Kont. graf'!$A$5:$A$8</c:f>
              <c:strCache>
                <c:ptCount val="3"/>
                <c:pt idx="0">
                  <c:v>Brno</c:v>
                </c:pt>
                <c:pt idx="1">
                  <c:v>Plzeň</c:v>
                </c:pt>
                <c:pt idx="2">
                  <c:v>Praha</c:v>
                </c:pt>
              </c:strCache>
            </c:strRef>
          </c:cat>
          <c:val>
            <c:numRef>
              <c:f>'Kont. graf'!$D$5:$D$8</c:f>
              <c:numCache>
                <c:formatCode>General</c:formatCode>
                <c:ptCount val="3"/>
                <c:pt idx="0">
                  <c:v>250</c:v>
                </c:pt>
                <c:pt idx="1">
                  <c:v>200</c:v>
                </c:pt>
                <c:pt idx="2">
                  <c:v>650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53191704"/>
        <c:axId val="453190528"/>
      </c:barChart>
      <c:catAx>
        <c:axId val="453191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cs-CZ"/>
          </a:p>
        </c:txPr>
        <c:crossAx val="453190528"/>
        <c:crosses val="autoZero"/>
        <c:auto val="1"/>
        <c:lblAlgn val="ctr"/>
        <c:lblOffset val="100"/>
        <c:noMultiLvlLbl val="0"/>
      </c:catAx>
      <c:valAx>
        <c:axId val="4531905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53191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157162</xdr:colOff>
      <xdr:row>8</xdr:row>
      <xdr:rowOff>61912</xdr:rowOff>
    </xdr:from>
    <xdr:to>
      <xdr:col>12</xdr:col>
      <xdr:colOff>461962</xdr:colOff>
      <xdr:row>22</xdr:row>
      <xdr:rowOff>138112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živatel systému Windows" refreshedDate="43326.548247569444" createdVersion="5" refreshedVersion="5" minRefreshableVersion="3" recordCount="27">
  <cacheSource type="worksheet">
    <worksheetSource ref="A1:G28" sheet="seznam"/>
  </cacheSource>
  <cacheFields count="7">
    <cacheField name="položka" numFmtId="0">
      <sharedItems containsSemiMixedTypes="0" containsString="0" containsNumber="1" containsInteger="1" minValue="1" maxValue="27"/>
    </cacheField>
    <cacheField name="pobočka" numFmtId="0">
      <sharedItems count="3">
        <s v="Plzeň"/>
        <s v="Praha"/>
        <s v="Brno"/>
      </sharedItems>
    </cacheField>
    <cacheField name="produkt" numFmtId="0">
      <sharedItems count="3">
        <s v="C"/>
        <s v="A"/>
        <s v="B"/>
      </sharedItems>
    </cacheField>
    <cacheField name="rok" numFmtId="0">
      <sharedItems containsSemiMixedTypes="0" containsString="0" containsNumber="1" containsInteger="1" minValue="2014" maxValue="2016" count="3">
        <n v="2016"/>
        <n v="2015"/>
        <n v="2014"/>
      </sharedItems>
    </cacheField>
    <cacheField name="tržby" numFmtId="0">
      <sharedItems containsSemiMixedTypes="0" containsString="0" containsNumber="1" containsInteger="1" minValue="50" maxValue="500"/>
    </cacheField>
    <cacheField name="počet. Kl." numFmtId="0">
      <sharedItems containsSemiMixedTypes="0" containsString="0" containsNumber="1" containsInteger="1" minValue="100" maxValue="1000" count="4">
        <n v="1000"/>
        <n v="500"/>
        <n v="200"/>
        <n v="100"/>
      </sharedItems>
    </cacheField>
    <cacheField name="počet. Zam." numFmtId="0">
      <sharedItems containsSemiMixedTypes="0" containsString="0" containsNumber="1" containsInteger="1" minValue="2" maxValue="15" count="3">
        <n v="2"/>
        <n v="10"/>
        <n v="15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">
  <r>
    <n v="1"/>
    <x v="0"/>
    <x v="0"/>
    <x v="0"/>
    <n v="100"/>
    <x v="0"/>
    <x v="0"/>
  </r>
  <r>
    <n v="2"/>
    <x v="1"/>
    <x v="0"/>
    <x v="0"/>
    <n v="500"/>
    <x v="0"/>
    <x v="1"/>
  </r>
  <r>
    <n v="3"/>
    <x v="0"/>
    <x v="1"/>
    <x v="1"/>
    <n v="200"/>
    <x v="1"/>
    <x v="1"/>
  </r>
  <r>
    <n v="4"/>
    <x v="1"/>
    <x v="1"/>
    <x v="0"/>
    <n v="200"/>
    <x v="1"/>
    <x v="0"/>
  </r>
  <r>
    <n v="5"/>
    <x v="1"/>
    <x v="2"/>
    <x v="0"/>
    <n v="200"/>
    <x v="1"/>
    <x v="2"/>
  </r>
  <r>
    <n v="6"/>
    <x v="1"/>
    <x v="1"/>
    <x v="2"/>
    <n v="200"/>
    <x v="1"/>
    <x v="1"/>
  </r>
  <r>
    <n v="7"/>
    <x v="2"/>
    <x v="2"/>
    <x v="0"/>
    <n v="100"/>
    <x v="1"/>
    <x v="1"/>
  </r>
  <r>
    <n v="8"/>
    <x v="0"/>
    <x v="2"/>
    <x v="1"/>
    <n v="100"/>
    <x v="1"/>
    <x v="1"/>
  </r>
  <r>
    <n v="9"/>
    <x v="1"/>
    <x v="1"/>
    <x v="1"/>
    <n v="100"/>
    <x v="1"/>
    <x v="1"/>
  </r>
  <r>
    <n v="10"/>
    <x v="1"/>
    <x v="2"/>
    <x v="1"/>
    <n v="100"/>
    <x v="1"/>
    <x v="0"/>
  </r>
  <r>
    <n v="11"/>
    <x v="1"/>
    <x v="0"/>
    <x v="0"/>
    <n v="100"/>
    <x v="1"/>
    <x v="1"/>
  </r>
  <r>
    <n v="12"/>
    <x v="1"/>
    <x v="2"/>
    <x v="2"/>
    <n v="100"/>
    <x v="1"/>
    <x v="1"/>
  </r>
  <r>
    <n v="13"/>
    <x v="2"/>
    <x v="1"/>
    <x v="1"/>
    <n v="100"/>
    <x v="1"/>
    <x v="2"/>
  </r>
  <r>
    <n v="14"/>
    <x v="2"/>
    <x v="0"/>
    <x v="1"/>
    <n v="100"/>
    <x v="1"/>
    <x v="0"/>
  </r>
  <r>
    <n v="15"/>
    <x v="2"/>
    <x v="1"/>
    <x v="0"/>
    <n v="100"/>
    <x v="1"/>
    <x v="0"/>
  </r>
  <r>
    <n v="16"/>
    <x v="2"/>
    <x v="0"/>
    <x v="0"/>
    <n v="100"/>
    <x v="1"/>
    <x v="1"/>
  </r>
  <r>
    <n v="17"/>
    <x v="2"/>
    <x v="1"/>
    <x v="2"/>
    <n v="100"/>
    <x v="1"/>
    <x v="1"/>
  </r>
  <r>
    <n v="18"/>
    <x v="2"/>
    <x v="2"/>
    <x v="2"/>
    <n v="100"/>
    <x v="2"/>
    <x v="2"/>
  </r>
  <r>
    <n v="19"/>
    <x v="0"/>
    <x v="0"/>
    <x v="1"/>
    <n v="100"/>
    <x v="2"/>
    <x v="0"/>
  </r>
  <r>
    <n v="20"/>
    <x v="0"/>
    <x v="1"/>
    <x v="0"/>
    <n v="100"/>
    <x v="2"/>
    <x v="1"/>
  </r>
  <r>
    <n v="21"/>
    <x v="0"/>
    <x v="2"/>
    <x v="0"/>
    <n v="100"/>
    <x v="2"/>
    <x v="1"/>
  </r>
  <r>
    <n v="22"/>
    <x v="0"/>
    <x v="1"/>
    <x v="2"/>
    <n v="100"/>
    <x v="2"/>
    <x v="0"/>
  </r>
  <r>
    <n v="23"/>
    <x v="2"/>
    <x v="2"/>
    <x v="1"/>
    <n v="100"/>
    <x v="2"/>
    <x v="2"/>
  </r>
  <r>
    <n v="24"/>
    <x v="0"/>
    <x v="2"/>
    <x v="2"/>
    <n v="100"/>
    <x v="2"/>
    <x v="2"/>
  </r>
  <r>
    <n v="25"/>
    <x v="1"/>
    <x v="0"/>
    <x v="1"/>
    <n v="50"/>
    <x v="3"/>
    <x v="1"/>
  </r>
  <r>
    <n v="26"/>
    <x v="2"/>
    <x v="0"/>
    <x v="2"/>
    <n v="50"/>
    <x v="3"/>
    <x v="1"/>
  </r>
  <r>
    <n v="27"/>
    <x v="0"/>
    <x v="1"/>
    <x v="2"/>
    <n v="50"/>
    <x v="3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2" cacheId="26" dataOnRows="1" dataPosition="0" applyNumberFormats="0" applyBorderFormats="0" applyFontFormats="0" applyPatternFormats="0" applyAlignmentFormats="0" applyWidthHeightFormats="1" dataCaption="Hodnoty" updatedVersion="5" minRefreshableVersion="3" useAutoFormatting="1" itemPrintTitles="1" createdVersion="5" indent="0" outline="1" outlineData="1" multipleFieldFilters="0">
  <location ref="A3:B23" firstHeaderRow="1" firstDataRow="1" firstDataCol="1" rowPageCount="1" colPageCount="1"/>
  <pivotFields count="7">
    <pivotField showAll="0"/>
    <pivotField axis="axisRow" showAll="0">
      <items count="4">
        <item x="2"/>
        <item x="0"/>
        <item x="1"/>
        <item t="default"/>
      </items>
    </pivotField>
    <pivotField showAll="0"/>
    <pivotField axis="axisPage" showAll="0">
      <items count="4">
        <item x="2"/>
        <item x="1"/>
        <item x="0"/>
        <item t="default"/>
      </items>
    </pivotField>
    <pivotField dataField="1" showAll="0"/>
    <pivotField showAll="0">
      <items count="5">
        <item x="3"/>
        <item x="2"/>
        <item x="1"/>
        <item x="0"/>
        <item t="default"/>
      </items>
    </pivotField>
    <pivotField showAll="0"/>
  </pivotFields>
  <rowFields count="2">
    <field x="-2"/>
    <field x="1"/>
  </rowFields>
  <rowItems count="20">
    <i>
      <x/>
    </i>
    <i r="1">
      <x/>
    </i>
    <i r="1">
      <x v="1"/>
    </i>
    <i r="1">
      <x v="2"/>
    </i>
    <i i="1">
      <x v="1"/>
    </i>
    <i r="1" i="1">
      <x/>
    </i>
    <i r="1" i="1">
      <x v="1"/>
    </i>
    <i r="1" i="1">
      <x v="2"/>
    </i>
    <i i="2">
      <x v="2"/>
    </i>
    <i r="1" i="2">
      <x/>
    </i>
    <i r="1" i="2">
      <x v="1"/>
    </i>
    <i r="1" i="2">
      <x v="2"/>
    </i>
    <i i="3">
      <x v="3"/>
    </i>
    <i r="1" i="3">
      <x/>
    </i>
    <i r="1" i="3">
      <x v="1"/>
    </i>
    <i r="1" i="3">
      <x v="2"/>
    </i>
    <i t="grand">
      <x/>
    </i>
    <i t="grand" i="1">
      <x/>
    </i>
    <i t="grand" i="2">
      <x/>
    </i>
    <i t="grand" i="3">
      <x/>
    </i>
  </rowItems>
  <colItems count="1">
    <i/>
  </colItems>
  <pageFields count="1">
    <pageField fld="3" hier="-1"/>
  </pageFields>
  <dataFields count="4">
    <dataField name="Součet z tržby" fld="4" baseField="0" baseItem="0"/>
    <dataField name="Minimum" fld="4" subtotal="min" baseField="1" baseItem="0"/>
    <dataField name="Maximum" fld="4" subtotal="max" baseField="1" baseItem="0"/>
    <dataField name="Průměr" fld="4" subtotal="average" baseField="1" baseItem="0"/>
  </dataFields>
  <formats count="2">
    <format dxfId="0">
      <pivotArea collapsedLevelsAreSubtotals="1" fieldPosition="0">
        <references count="2">
          <reference field="4294967294" count="1" selected="0">
            <x v="3"/>
          </reference>
          <reference field="1" count="0"/>
        </references>
      </pivotArea>
    </format>
    <format dxfId="1">
      <pivotArea field="1" grandRow="1" outline="0" collapsedLevelsAreSubtotals="1" axis="axisRow" fieldPosition="1">
        <references count="1">
          <reference field="4294967294" count="1" selected="0">
            <x v="3"/>
          </reference>
        </references>
      </pivotArea>
    </format>
  </formats>
  <pivotTableStyleInfo name="PivotStyleLight2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Kontingenční tabulka 13" cacheId="26" applyNumberFormats="0" applyBorderFormats="0" applyFontFormats="0" applyPatternFormats="0" applyAlignmentFormats="0" applyWidthHeightFormats="1" dataCaption="Hodnoty" updatedVersion="5" minRefreshableVersion="3" useAutoFormatting="1" itemPrintTitles="1" createdVersion="5" indent="0" outline="1" outlineData="1" multipleFieldFilters="0" chartFormat="2">
  <location ref="A3:E8" firstHeaderRow="1" firstDataRow="2" firstDataCol="1"/>
  <pivotFields count="7">
    <pivotField showAll="0"/>
    <pivotField axis="axisRow" showAll="0">
      <items count="4">
        <item sd="0" x="2"/>
        <item sd="0" x="0"/>
        <item sd="0" x="1"/>
        <item t="default"/>
      </items>
    </pivotField>
    <pivotField axis="axisCol" showAll="0">
      <items count="4">
        <item x="1"/>
        <item x="2"/>
        <item x="0"/>
        <item t="default"/>
      </items>
    </pivotField>
    <pivotField showAll="0">
      <items count="4">
        <item x="2"/>
        <item x="1"/>
        <item x="0"/>
        <item t="default"/>
      </items>
    </pivotField>
    <pivotField dataField="1" showAll="0"/>
    <pivotField showAll="0"/>
    <pivotField showAll="0"/>
  </pivotFields>
  <rowFields count="1">
    <field x="1"/>
  </rowFields>
  <rowItems count="4">
    <i>
      <x/>
    </i>
    <i>
      <x v="1"/>
    </i>
    <i>
      <x v="2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Součet z tržby" fld="4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Kontingenční tabulka 8" cacheId="26" applyNumberFormats="0" applyBorderFormats="0" applyFontFormats="0" applyPatternFormats="0" applyAlignmentFormats="0" applyWidthHeightFormats="1" dataCaption="Hodnoty" updatedVersion="5" minRefreshableVersion="3" useAutoFormatting="1" itemPrintTitles="1" createdVersion="5" indent="0" outline="1" outlineData="1" multipleFieldFilters="0">
  <location ref="A3:B7" firstHeaderRow="1" firstDataRow="1" firstDataCol="1" rowPageCount="1" colPageCount="1"/>
  <pivotFields count="7">
    <pivotField showAll="0"/>
    <pivotField axis="axisPage" showAll="0">
      <items count="4">
        <item x="2"/>
        <item x="0"/>
        <item x="1"/>
        <item t="default"/>
      </items>
    </pivotField>
    <pivotField showAll="0"/>
    <pivotField axis="axisRow" showAll="0">
      <items count="4">
        <item x="2"/>
        <item x="1"/>
        <item x="0"/>
        <item t="default"/>
      </items>
    </pivotField>
    <pivotField dataField="1" showAll="0"/>
    <pivotField showAll="0"/>
    <pivotField showAll="0"/>
  </pivotFields>
  <rowFields count="1">
    <field x="3"/>
  </rowFields>
  <rowItems count="4">
    <i>
      <x/>
    </i>
    <i>
      <x v="1"/>
    </i>
    <i>
      <x v="2"/>
    </i>
    <i t="grand">
      <x/>
    </i>
  </rowItems>
  <colItems count="1">
    <i/>
  </colItems>
  <pageFields count="1">
    <pageField fld="1" item="0" hier="-1"/>
  </pageFields>
  <dataFields count="1">
    <dataField name="Součet z tržby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Kontingenční tabulka 7" cacheId="26" applyNumberFormats="0" applyBorderFormats="0" applyFontFormats="0" applyPatternFormats="0" applyAlignmentFormats="0" applyWidthHeightFormats="1" dataCaption="Hodnoty" updatedVersion="5" minRefreshableVersion="3" useAutoFormatting="1" itemPrintTitles="1" createdVersion="5" indent="0" outline="1" outlineData="1" multipleFieldFilters="0">
  <location ref="A3:B7" firstHeaderRow="1" firstDataRow="1" firstDataCol="1" rowPageCount="1" colPageCount="1"/>
  <pivotFields count="7">
    <pivotField showAll="0"/>
    <pivotField axis="axisPage" showAll="0">
      <items count="4">
        <item x="2"/>
        <item x="0"/>
        <item x="1"/>
        <item t="default"/>
      </items>
    </pivotField>
    <pivotField showAll="0"/>
    <pivotField axis="axisRow" showAll="0">
      <items count="4">
        <item x="2"/>
        <item x="1"/>
        <item x="0"/>
        <item t="default"/>
      </items>
    </pivotField>
    <pivotField dataField="1" showAll="0"/>
    <pivotField showAll="0"/>
    <pivotField showAll="0"/>
  </pivotFields>
  <rowFields count="1">
    <field x="3"/>
  </rowFields>
  <rowItems count="4">
    <i>
      <x/>
    </i>
    <i>
      <x v="1"/>
    </i>
    <i>
      <x v="2"/>
    </i>
    <i t="grand">
      <x/>
    </i>
  </rowItems>
  <colItems count="1">
    <i/>
  </colItems>
  <pageFields count="1">
    <pageField fld="1" item="1" hier="-1"/>
  </pageFields>
  <dataFields count="1">
    <dataField name="Součet z tržby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Kontingenční tabulka 6" cacheId="26" applyNumberFormats="0" applyBorderFormats="0" applyFontFormats="0" applyPatternFormats="0" applyAlignmentFormats="0" applyWidthHeightFormats="1" dataCaption="Hodnoty" updatedVersion="5" minRefreshableVersion="3" useAutoFormatting="1" itemPrintTitles="1" createdVersion="5" indent="0" outline="1" outlineData="1" multipleFieldFilters="0">
  <location ref="A3:B7" firstHeaderRow="1" firstDataRow="1" firstDataCol="1" rowPageCount="1" colPageCount="1"/>
  <pivotFields count="7">
    <pivotField showAll="0"/>
    <pivotField axis="axisPage" showAll="0">
      <items count="4">
        <item x="2"/>
        <item x="0"/>
        <item x="1"/>
        <item t="default"/>
      </items>
    </pivotField>
    <pivotField showAll="0"/>
    <pivotField axis="axisRow" showAll="0">
      <items count="4">
        <item x="2"/>
        <item x="1"/>
        <item x="0"/>
        <item t="default"/>
      </items>
    </pivotField>
    <pivotField dataField="1" showAll="0"/>
    <pivotField showAll="0"/>
    <pivotField showAll="0"/>
  </pivotFields>
  <rowFields count="1">
    <field x="3"/>
  </rowFields>
  <rowItems count="4">
    <i>
      <x/>
    </i>
    <i>
      <x v="1"/>
    </i>
    <i>
      <x v="2"/>
    </i>
    <i t="grand">
      <x/>
    </i>
  </rowItems>
  <colItems count="1">
    <i/>
  </colItems>
  <pageFields count="1">
    <pageField fld="1" item="2" hier="-1"/>
  </pageFields>
  <dataFields count="1">
    <dataField name="Součet z tržby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Kontingenční tabulka 3" cacheId="26" applyNumberFormats="0" applyBorderFormats="0" applyFontFormats="0" applyPatternFormats="0" applyAlignmentFormats="0" applyWidthHeightFormats="1" dataCaption="Hodnoty" updatedVersion="5" minRefreshableVersion="3" useAutoFormatting="1" itemPrintTitles="1" createdVersion="5" indent="0" outline="1" outlineData="1" multipleFieldFilters="0">
  <location ref="A3:B7" firstHeaderRow="1" firstDataRow="1" firstDataCol="1" rowPageCount="1" colPageCount="1"/>
  <pivotFields count="7">
    <pivotField showAll="0"/>
    <pivotField axis="axisPage" showAll="0">
      <items count="4">
        <item x="2"/>
        <item x="0"/>
        <item x="1"/>
        <item t="default"/>
      </items>
    </pivotField>
    <pivotField showAll="0"/>
    <pivotField axis="axisRow" showAll="0">
      <items count="4">
        <item x="2"/>
        <item x="1"/>
        <item x="0"/>
        <item t="default"/>
      </items>
    </pivotField>
    <pivotField dataField="1" showAll="0"/>
    <pivotField showAll="0"/>
    <pivotField showAll="0"/>
  </pivotFields>
  <rowFields count="1">
    <field x="3"/>
  </rowFields>
  <rowItems count="4">
    <i>
      <x/>
    </i>
    <i>
      <x v="1"/>
    </i>
    <i>
      <x v="2"/>
    </i>
    <i t="grand">
      <x/>
    </i>
  </rowItems>
  <colItems count="1">
    <i/>
  </colItems>
  <pageFields count="1">
    <pageField fld="1" hier="-1"/>
  </pageFields>
  <dataFields count="1">
    <dataField name="Součet z tržby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Kontingenční tabulka 9" cacheId="26" applyNumberFormats="0" applyBorderFormats="0" applyFontFormats="0" applyPatternFormats="0" applyAlignmentFormats="0" applyWidthHeightFormats="1" dataCaption="Hodnoty" updatedVersion="5" minRefreshableVersion="3" useAutoFormatting="1" itemPrintTitles="1" createdVersion="5" indent="0" outline="1" outlineData="1" multipleFieldFilters="0">
  <location ref="A3:D16" firstHeaderRow="0" firstDataRow="1" firstDataCol="1"/>
  <pivotFields count="7">
    <pivotField showAll="0"/>
    <pivotField axis="axisRow" showAll="0">
      <items count="4">
        <item x="2"/>
        <item x="0"/>
        <item x="1"/>
        <item t="default"/>
      </items>
    </pivotField>
    <pivotField axis="axisRow" showAll="0">
      <items count="4">
        <item x="1"/>
        <item x="2"/>
        <item x="0"/>
        <item t="default"/>
      </items>
    </pivotField>
    <pivotField showAll="0"/>
    <pivotField dataField="1" showAll="0"/>
    <pivotField dataField="1" showAll="0"/>
    <pivotField dataField="1" showAll="0"/>
  </pivotFields>
  <rowFields count="2">
    <field x="1"/>
    <field x="2"/>
  </rowFields>
  <rowItems count="13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>
      <x v="2"/>
    </i>
    <i r="1">
      <x/>
    </i>
    <i r="1">
      <x v="1"/>
    </i>
    <i r="1"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učet z tržby" fld="4" baseField="0" baseItem="0"/>
    <dataField name="Součet z počet. Kl." fld="5" baseField="0" baseItem="0"/>
    <dataField name="Součet z počet. Zam.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Kontingenční tabulka 12" cacheId="26" applyNumberFormats="0" applyBorderFormats="0" applyFontFormats="0" applyPatternFormats="0" applyAlignmentFormats="0" applyWidthHeightFormats="1" dataCaption="Hodnoty" updatedVersion="5" minRefreshableVersion="3" useAutoFormatting="1" itemPrintTitles="1" createdVersion="5" indent="0" outline="1" outlineData="1" multipleFieldFilters="0">
  <location ref="A11:A12" firstHeaderRow="1" firstDataRow="1" firstDataCol="0"/>
  <pivotFields count="7">
    <pivotField showAll="0"/>
    <pivotField showAll="0"/>
    <pivotField showAll="0"/>
    <pivotField showAll="0"/>
    <pivotField dataField="1" showAll="0"/>
    <pivotField showAll="0"/>
    <pivotField showAll="0"/>
  </pivotFields>
  <rowItems count="1">
    <i/>
  </rowItems>
  <colItems count="1">
    <i/>
  </colItems>
  <dataFields count="1">
    <dataField name="Počet z tržby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Kontingenční tabulka 11" cacheId="26" applyNumberFormats="0" applyBorderFormats="0" applyFontFormats="0" applyPatternFormats="0" applyAlignmentFormats="0" applyWidthHeightFormats="1" dataCaption="Hodnoty" updatedVersion="5" minRefreshableVersion="3" useAutoFormatting="1" itemPrintTitles="1" createdVersion="5" indent="0" outline="1" outlineData="1" multipleFieldFilters="0">
  <location ref="A7:A8" firstHeaderRow="1" firstDataRow="1" firstDataCol="0"/>
  <pivotFields count="7">
    <pivotField showAll="0"/>
    <pivotField showAll="0"/>
    <pivotField showAll="0">
      <items count="4">
        <item x="1"/>
        <item x="2"/>
        <item x="0"/>
        <item t="default"/>
      </items>
    </pivotField>
    <pivotField showAll="0"/>
    <pivotField dataField="1" showAll="0"/>
    <pivotField showAll="0"/>
    <pivotField showAll="0"/>
  </pivotFields>
  <rowItems count="1">
    <i/>
  </rowItems>
  <colItems count="1">
    <i/>
  </colItems>
  <dataFields count="1">
    <dataField name="Průměr z tržby" fld="4" subtotal="average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Kontingenční tabulka 10" cacheId="26" applyNumberFormats="0" applyBorderFormats="0" applyFontFormats="0" applyPatternFormats="0" applyAlignmentFormats="0" applyWidthHeightFormats="1" dataCaption="Hodnoty" updatedVersion="5" minRefreshableVersion="3" useAutoFormatting="1" itemPrintTitles="1" createdVersion="5" indent="0" outline="1" outlineData="1" multipleFieldFilters="0">
  <location ref="A3:A4" firstHeaderRow="1" firstDataRow="1" firstDataCol="0"/>
  <pivotFields count="7">
    <pivotField showAll="0"/>
    <pivotField showAll="0"/>
    <pivotField showAll="0">
      <items count="4">
        <item x="1"/>
        <item x="2"/>
        <item x="0"/>
        <item t="default"/>
      </items>
    </pivotField>
    <pivotField showAll="0"/>
    <pivotField dataField="1" showAll="0"/>
    <pivotField showAll="0"/>
    <pivotField showAll="0"/>
  </pivotFields>
  <rowItems count="1">
    <i/>
  </rowItems>
  <colItems count="1">
    <i/>
  </colItems>
  <dataFields count="1">
    <dataField name="Součet z tržby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ulka1" displayName="Tabulka1" ref="A1:G10" totalsRowShown="0">
  <autoFilter ref="A1:G10"/>
  <tableColumns count="7">
    <tableColumn id="1" name="položka"/>
    <tableColumn id="2" name="pobočka"/>
    <tableColumn id="3" name="produkt"/>
    <tableColumn id="4" name="rok"/>
    <tableColumn id="5" name="tržby"/>
    <tableColumn id="6" name="počet. Kl."/>
    <tableColumn id="7" name="počet. Zam.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ulka2" displayName="Tabulka2" ref="A1:G9" totalsRowShown="0">
  <autoFilter ref="A1:G9"/>
  <tableColumns count="7">
    <tableColumn id="1" name="položka"/>
    <tableColumn id="2" name="pobočka"/>
    <tableColumn id="3" name="produkt"/>
    <tableColumn id="4" name="rok"/>
    <tableColumn id="5" name="tržby"/>
    <tableColumn id="6" name="počet. Kl."/>
    <tableColumn id="7" name="počet. Zam.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9.xml"/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B1" sqref="B1"/>
    </sheetView>
  </sheetViews>
  <sheetFormatPr defaultRowHeight="15" x14ac:dyDescent="0.25"/>
  <cols>
    <col min="1" max="1" width="20.5703125" customWidth="1"/>
    <col min="2" max="2" width="8" customWidth="1"/>
    <col min="3" max="3" width="17" customWidth="1"/>
    <col min="4" max="4" width="17.42578125" customWidth="1"/>
    <col min="5" max="5" width="14.28515625" customWidth="1"/>
    <col min="6" max="6" width="14.85546875" customWidth="1"/>
    <col min="7" max="7" width="5.85546875" customWidth="1"/>
    <col min="8" max="8" width="6" customWidth="1"/>
    <col min="9" max="9" width="9.28515625" bestFit="1" customWidth="1"/>
    <col min="10" max="10" width="5.140625" customWidth="1"/>
    <col min="11" max="11" width="5.85546875" customWidth="1"/>
    <col min="12" max="12" width="6" customWidth="1"/>
    <col min="13" max="13" width="9.28515625" bestFit="1" customWidth="1"/>
    <col min="14" max="14" width="14.42578125" bestFit="1" customWidth="1"/>
  </cols>
  <sheetData>
    <row r="1" spans="1:2" x14ac:dyDescent="0.25">
      <c r="A1" s="11" t="s">
        <v>3</v>
      </c>
      <c r="B1" t="s">
        <v>55</v>
      </c>
    </row>
    <row r="3" spans="1:2" x14ac:dyDescent="0.25">
      <c r="A3" s="11" t="s">
        <v>49</v>
      </c>
    </row>
    <row r="4" spans="1:2" x14ac:dyDescent="0.25">
      <c r="A4" s="12" t="s">
        <v>51</v>
      </c>
      <c r="B4" s="10"/>
    </row>
    <row r="5" spans="1:2" x14ac:dyDescent="0.25">
      <c r="A5" s="13" t="s">
        <v>11</v>
      </c>
      <c r="B5" s="10">
        <v>850</v>
      </c>
    </row>
    <row r="6" spans="1:2" x14ac:dyDescent="0.25">
      <c r="A6" s="13" t="s">
        <v>12</v>
      </c>
      <c r="B6" s="10">
        <v>950</v>
      </c>
    </row>
    <row r="7" spans="1:2" x14ac:dyDescent="0.25">
      <c r="A7" s="13" t="s">
        <v>7</v>
      </c>
      <c r="B7" s="10">
        <v>1550</v>
      </c>
    </row>
    <row r="8" spans="1:2" x14ac:dyDescent="0.25">
      <c r="A8" s="12" t="s">
        <v>59</v>
      </c>
      <c r="B8" s="10"/>
    </row>
    <row r="9" spans="1:2" x14ac:dyDescent="0.25">
      <c r="A9" s="13" t="s">
        <v>11</v>
      </c>
      <c r="B9" s="10">
        <v>50</v>
      </c>
    </row>
    <row r="10" spans="1:2" x14ac:dyDescent="0.25">
      <c r="A10" s="13" t="s">
        <v>12</v>
      </c>
      <c r="B10" s="10">
        <v>50</v>
      </c>
    </row>
    <row r="11" spans="1:2" x14ac:dyDescent="0.25">
      <c r="A11" s="13" t="s">
        <v>7</v>
      </c>
      <c r="B11" s="10">
        <v>50</v>
      </c>
    </row>
    <row r="12" spans="1:2" x14ac:dyDescent="0.25">
      <c r="A12" s="12" t="s">
        <v>57</v>
      </c>
      <c r="B12" s="10"/>
    </row>
    <row r="13" spans="1:2" x14ac:dyDescent="0.25">
      <c r="A13" s="13" t="s">
        <v>11</v>
      </c>
      <c r="B13" s="10">
        <v>100</v>
      </c>
    </row>
    <row r="14" spans="1:2" x14ac:dyDescent="0.25">
      <c r="A14" s="13" t="s">
        <v>12</v>
      </c>
      <c r="B14" s="10">
        <v>200</v>
      </c>
    </row>
    <row r="15" spans="1:2" x14ac:dyDescent="0.25">
      <c r="A15" s="13" t="s">
        <v>7</v>
      </c>
      <c r="B15" s="10">
        <v>500</v>
      </c>
    </row>
    <row r="16" spans="1:2" x14ac:dyDescent="0.25">
      <c r="A16" s="12" t="s">
        <v>61</v>
      </c>
      <c r="B16" s="10"/>
    </row>
    <row r="17" spans="1:2" x14ac:dyDescent="0.25">
      <c r="A17" s="13" t="s">
        <v>11</v>
      </c>
      <c r="B17" s="2">
        <v>94.444444444444443</v>
      </c>
    </row>
    <row r="18" spans="1:2" x14ac:dyDescent="0.25">
      <c r="A18" s="13" t="s">
        <v>12</v>
      </c>
      <c r="B18" s="2">
        <v>105.55555555555556</v>
      </c>
    </row>
    <row r="19" spans="1:2" x14ac:dyDescent="0.25">
      <c r="A19" s="13" t="s">
        <v>7</v>
      </c>
      <c r="B19" s="2">
        <v>172.22222222222223</v>
      </c>
    </row>
    <row r="20" spans="1:2" x14ac:dyDescent="0.25">
      <c r="A20" s="12" t="s">
        <v>56</v>
      </c>
      <c r="B20" s="10">
        <v>3350</v>
      </c>
    </row>
    <row r="21" spans="1:2" x14ac:dyDescent="0.25">
      <c r="A21" s="12" t="s">
        <v>60</v>
      </c>
      <c r="B21" s="10">
        <v>50</v>
      </c>
    </row>
    <row r="22" spans="1:2" x14ac:dyDescent="0.25">
      <c r="A22" s="12" t="s">
        <v>58</v>
      </c>
      <c r="B22" s="10">
        <v>500</v>
      </c>
    </row>
    <row r="23" spans="1:2" x14ac:dyDescent="0.25">
      <c r="A23" s="12" t="s">
        <v>62</v>
      </c>
      <c r="B23" s="2">
        <v>124.07407407407408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8"/>
  <sheetViews>
    <sheetView tabSelected="1" workbookViewId="0">
      <selection activeCell="B10" sqref="B10"/>
    </sheetView>
  </sheetViews>
  <sheetFormatPr defaultRowHeight="15" x14ac:dyDescent="0.25"/>
  <cols>
    <col min="1" max="1" width="15.7109375" customWidth="1"/>
    <col min="2" max="2" width="17.5703125" bestFit="1" customWidth="1"/>
    <col min="3" max="4" width="5" bestFit="1" customWidth="1"/>
    <col min="5" max="5" width="14.42578125" bestFit="1" customWidth="1"/>
  </cols>
  <sheetData>
    <row r="3" spans="1:5" x14ac:dyDescent="0.25">
      <c r="A3" s="11" t="s">
        <v>51</v>
      </c>
      <c r="B3" s="11" t="s">
        <v>54</v>
      </c>
    </row>
    <row r="4" spans="1:5" x14ac:dyDescent="0.25">
      <c r="A4" s="11" t="s">
        <v>49</v>
      </c>
      <c r="B4" t="s">
        <v>8</v>
      </c>
      <c r="C4" t="s">
        <v>9</v>
      </c>
      <c r="D4" t="s">
        <v>10</v>
      </c>
      <c r="E4" t="s">
        <v>50</v>
      </c>
    </row>
    <row r="5" spans="1:5" x14ac:dyDescent="0.25">
      <c r="A5" s="12" t="s">
        <v>11</v>
      </c>
      <c r="B5" s="10">
        <v>300</v>
      </c>
      <c r="C5" s="10">
        <v>300</v>
      </c>
      <c r="D5" s="10">
        <v>250</v>
      </c>
      <c r="E5" s="10">
        <v>850</v>
      </c>
    </row>
    <row r="6" spans="1:5" x14ac:dyDescent="0.25">
      <c r="A6" s="12" t="s">
        <v>12</v>
      </c>
      <c r="B6" s="10">
        <v>450</v>
      </c>
      <c r="C6" s="10">
        <v>300</v>
      </c>
      <c r="D6" s="10">
        <v>200</v>
      </c>
      <c r="E6" s="10">
        <v>950</v>
      </c>
    </row>
    <row r="7" spans="1:5" x14ac:dyDescent="0.25">
      <c r="A7" s="12" t="s">
        <v>7</v>
      </c>
      <c r="B7" s="10">
        <v>500</v>
      </c>
      <c r="C7" s="10">
        <v>400</v>
      </c>
      <c r="D7" s="10">
        <v>650</v>
      </c>
      <c r="E7" s="10">
        <v>1550</v>
      </c>
    </row>
    <row r="8" spans="1:5" x14ac:dyDescent="0.25">
      <c r="A8" s="12" t="s">
        <v>50</v>
      </c>
      <c r="B8" s="10">
        <v>1250</v>
      </c>
      <c r="C8" s="10">
        <v>1000</v>
      </c>
      <c r="D8" s="10">
        <v>1100</v>
      </c>
      <c r="E8" s="10">
        <v>3350</v>
      </c>
    </row>
  </sheetData>
  <pageMargins left="0.7" right="0.7" top="0.78740157499999996" bottom="0.78740157499999996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G28"/>
  <sheetViews>
    <sheetView workbookViewId="0">
      <selection sqref="A1:G28"/>
    </sheetView>
  </sheetViews>
  <sheetFormatPr defaultRowHeight="15" x14ac:dyDescent="0.25"/>
  <cols>
    <col min="7" max="7" width="11.285156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>
        <v>1</v>
      </c>
      <c r="B2" t="s">
        <v>12</v>
      </c>
      <c r="C2" t="s">
        <v>10</v>
      </c>
      <c r="D2">
        <v>2016</v>
      </c>
      <c r="E2">
        <v>100</v>
      </c>
      <c r="F2">
        <v>1000</v>
      </c>
      <c r="G2">
        <v>2</v>
      </c>
    </row>
    <row r="3" spans="1:7" x14ac:dyDescent="0.25">
      <c r="A3">
        <v>2</v>
      </c>
      <c r="B3" t="s">
        <v>7</v>
      </c>
      <c r="C3" t="s">
        <v>10</v>
      </c>
      <c r="D3">
        <v>2016</v>
      </c>
      <c r="E3">
        <v>500</v>
      </c>
      <c r="F3">
        <v>1000</v>
      </c>
      <c r="G3">
        <v>10</v>
      </c>
    </row>
    <row r="4" spans="1:7" x14ac:dyDescent="0.25">
      <c r="A4">
        <v>3</v>
      </c>
      <c r="B4" t="s">
        <v>12</v>
      </c>
      <c r="C4" t="s">
        <v>8</v>
      </c>
      <c r="D4">
        <v>2015</v>
      </c>
      <c r="E4">
        <v>200</v>
      </c>
      <c r="F4">
        <v>500</v>
      </c>
      <c r="G4">
        <v>10</v>
      </c>
    </row>
    <row r="5" spans="1:7" x14ac:dyDescent="0.25">
      <c r="A5">
        <v>4</v>
      </c>
      <c r="B5" t="s">
        <v>7</v>
      </c>
      <c r="C5" t="s">
        <v>8</v>
      </c>
      <c r="D5">
        <v>2016</v>
      </c>
      <c r="E5">
        <v>200</v>
      </c>
      <c r="F5">
        <v>500</v>
      </c>
      <c r="G5">
        <v>2</v>
      </c>
    </row>
    <row r="6" spans="1:7" x14ac:dyDescent="0.25">
      <c r="A6">
        <v>5</v>
      </c>
      <c r="B6" t="s">
        <v>7</v>
      </c>
      <c r="C6" t="s">
        <v>9</v>
      </c>
      <c r="D6">
        <v>2016</v>
      </c>
      <c r="E6">
        <v>200</v>
      </c>
      <c r="F6">
        <v>500</v>
      </c>
      <c r="G6">
        <v>15</v>
      </c>
    </row>
    <row r="7" spans="1:7" x14ac:dyDescent="0.25">
      <c r="A7">
        <v>6</v>
      </c>
      <c r="B7" t="s">
        <v>7</v>
      </c>
      <c r="C7" t="s">
        <v>8</v>
      </c>
      <c r="D7">
        <v>2014</v>
      </c>
      <c r="E7">
        <v>200</v>
      </c>
      <c r="F7">
        <v>500</v>
      </c>
      <c r="G7">
        <v>10</v>
      </c>
    </row>
    <row r="8" spans="1:7" x14ac:dyDescent="0.25">
      <c r="A8">
        <v>7</v>
      </c>
      <c r="B8" t="s">
        <v>11</v>
      </c>
      <c r="C8" t="s">
        <v>9</v>
      </c>
      <c r="D8">
        <v>2016</v>
      </c>
      <c r="E8">
        <v>100</v>
      </c>
      <c r="F8">
        <v>500</v>
      </c>
      <c r="G8">
        <v>10</v>
      </c>
    </row>
    <row r="9" spans="1:7" x14ac:dyDescent="0.25">
      <c r="A9">
        <v>8</v>
      </c>
      <c r="B9" t="s">
        <v>12</v>
      </c>
      <c r="C9" t="s">
        <v>9</v>
      </c>
      <c r="D9">
        <v>2015</v>
      </c>
      <c r="E9">
        <v>100</v>
      </c>
      <c r="F9">
        <v>500</v>
      </c>
      <c r="G9">
        <v>10</v>
      </c>
    </row>
    <row r="10" spans="1:7" x14ac:dyDescent="0.25">
      <c r="A10">
        <v>9</v>
      </c>
      <c r="B10" t="s">
        <v>7</v>
      </c>
      <c r="C10" t="s">
        <v>8</v>
      </c>
      <c r="D10">
        <v>2015</v>
      </c>
      <c r="E10">
        <v>100</v>
      </c>
      <c r="F10">
        <v>500</v>
      </c>
      <c r="G10">
        <v>10</v>
      </c>
    </row>
    <row r="11" spans="1:7" x14ac:dyDescent="0.25">
      <c r="A11">
        <v>10</v>
      </c>
      <c r="B11" t="s">
        <v>7</v>
      </c>
      <c r="C11" t="s">
        <v>9</v>
      </c>
      <c r="D11">
        <v>2015</v>
      </c>
      <c r="E11">
        <v>100</v>
      </c>
      <c r="F11">
        <v>500</v>
      </c>
      <c r="G11">
        <v>2</v>
      </c>
    </row>
    <row r="12" spans="1:7" x14ac:dyDescent="0.25">
      <c r="A12">
        <v>11</v>
      </c>
      <c r="B12" t="s">
        <v>7</v>
      </c>
      <c r="C12" t="s">
        <v>10</v>
      </c>
      <c r="D12">
        <v>2016</v>
      </c>
      <c r="E12">
        <v>100</v>
      </c>
      <c r="F12">
        <v>500</v>
      </c>
      <c r="G12">
        <v>10</v>
      </c>
    </row>
    <row r="13" spans="1:7" x14ac:dyDescent="0.25">
      <c r="A13">
        <v>12</v>
      </c>
      <c r="B13" t="s">
        <v>7</v>
      </c>
      <c r="C13" t="s">
        <v>9</v>
      </c>
      <c r="D13">
        <v>2014</v>
      </c>
      <c r="E13">
        <v>100</v>
      </c>
      <c r="F13">
        <v>500</v>
      </c>
      <c r="G13">
        <v>10</v>
      </c>
    </row>
    <row r="14" spans="1:7" x14ac:dyDescent="0.25">
      <c r="A14">
        <v>13</v>
      </c>
      <c r="B14" t="s">
        <v>11</v>
      </c>
      <c r="C14" t="s">
        <v>8</v>
      </c>
      <c r="D14">
        <v>2015</v>
      </c>
      <c r="E14">
        <v>100</v>
      </c>
      <c r="F14">
        <v>500</v>
      </c>
      <c r="G14">
        <v>15</v>
      </c>
    </row>
    <row r="15" spans="1:7" x14ac:dyDescent="0.25">
      <c r="A15">
        <v>14</v>
      </c>
      <c r="B15" t="s">
        <v>11</v>
      </c>
      <c r="C15" t="s">
        <v>10</v>
      </c>
      <c r="D15">
        <v>2015</v>
      </c>
      <c r="E15">
        <v>100</v>
      </c>
      <c r="F15">
        <v>500</v>
      </c>
      <c r="G15">
        <v>2</v>
      </c>
    </row>
    <row r="16" spans="1:7" x14ac:dyDescent="0.25">
      <c r="A16">
        <v>15</v>
      </c>
      <c r="B16" t="s">
        <v>11</v>
      </c>
      <c r="C16" t="s">
        <v>8</v>
      </c>
      <c r="D16">
        <v>2016</v>
      </c>
      <c r="E16">
        <v>100</v>
      </c>
      <c r="F16">
        <v>500</v>
      </c>
      <c r="G16">
        <v>2</v>
      </c>
    </row>
    <row r="17" spans="1:7" x14ac:dyDescent="0.25">
      <c r="A17">
        <v>16</v>
      </c>
      <c r="B17" t="s">
        <v>11</v>
      </c>
      <c r="C17" t="s">
        <v>10</v>
      </c>
      <c r="D17">
        <v>2016</v>
      </c>
      <c r="E17">
        <v>100</v>
      </c>
      <c r="F17">
        <v>500</v>
      </c>
      <c r="G17">
        <v>10</v>
      </c>
    </row>
    <row r="18" spans="1:7" x14ac:dyDescent="0.25">
      <c r="A18">
        <v>17</v>
      </c>
      <c r="B18" t="s">
        <v>11</v>
      </c>
      <c r="C18" t="s">
        <v>8</v>
      </c>
      <c r="D18">
        <v>2014</v>
      </c>
      <c r="E18">
        <v>100</v>
      </c>
      <c r="F18">
        <v>500</v>
      </c>
      <c r="G18">
        <v>10</v>
      </c>
    </row>
    <row r="19" spans="1:7" x14ac:dyDescent="0.25">
      <c r="A19">
        <v>18</v>
      </c>
      <c r="B19" t="s">
        <v>11</v>
      </c>
      <c r="C19" t="s">
        <v>9</v>
      </c>
      <c r="D19">
        <v>2014</v>
      </c>
      <c r="E19">
        <v>100</v>
      </c>
      <c r="F19">
        <v>200</v>
      </c>
      <c r="G19">
        <v>15</v>
      </c>
    </row>
    <row r="20" spans="1:7" x14ac:dyDescent="0.25">
      <c r="A20">
        <v>19</v>
      </c>
      <c r="B20" t="s">
        <v>12</v>
      </c>
      <c r="C20" t="s">
        <v>10</v>
      </c>
      <c r="D20">
        <v>2015</v>
      </c>
      <c r="E20">
        <v>100</v>
      </c>
      <c r="F20">
        <v>200</v>
      </c>
      <c r="G20">
        <v>2</v>
      </c>
    </row>
    <row r="21" spans="1:7" x14ac:dyDescent="0.25">
      <c r="A21">
        <v>20</v>
      </c>
      <c r="B21" t="s">
        <v>12</v>
      </c>
      <c r="C21" t="s">
        <v>8</v>
      </c>
      <c r="D21">
        <v>2016</v>
      </c>
      <c r="E21">
        <v>100</v>
      </c>
      <c r="F21">
        <v>200</v>
      </c>
      <c r="G21">
        <v>10</v>
      </c>
    </row>
    <row r="22" spans="1:7" x14ac:dyDescent="0.25">
      <c r="A22">
        <v>21</v>
      </c>
      <c r="B22" t="s">
        <v>12</v>
      </c>
      <c r="C22" t="s">
        <v>9</v>
      </c>
      <c r="D22">
        <v>2016</v>
      </c>
      <c r="E22">
        <v>100</v>
      </c>
      <c r="F22">
        <v>200</v>
      </c>
      <c r="G22">
        <v>10</v>
      </c>
    </row>
    <row r="23" spans="1:7" x14ac:dyDescent="0.25">
      <c r="A23">
        <v>22</v>
      </c>
      <c r="B23" t="s">
        <v>12</v>
      </c>
      <c r="C23" t="s">
        <v>8</v>
      </c>
      <c r="D23">
        <v>2014</v>
      </c>
      <c r="E23">
        <v>100</v>
      </c>
      <c r="F23">
        <v>200</v>
      </c>
      <c r="G23">
        <v>2</v>
      </c>
    </row>
    <row r="24" spans="1:7" x14ac:dyDescent="0.25">
      <c r="A24">
        <v>23</v>
      </c>
      <c r="B24" t="s">
        <v>11</v>
      </c>
      <c r="C24" t="s">
        <v>9</v>
      </c>
      <c r="D24">
        <v>2015</v>
      </c>
      <c r="E24">
        <v>100</v>
      </c>
      <c r="F24">
        <v>200</v>
      </c>
      <c r="G24">
        <v>15</v>
      </c>
    </row>
    <row r="25" spans="1:7" x14ac:dyDescent="0.25">
      <c r="A25">
        <v>24</v>
      </c>
      <c r="B25" t="s">
        <v>12</v>
      </c>
      <c r="C25" t="s">
        <v>9</v>
      </c>
      <c r="D25">
        <v>2014</v>
      </c>
      <c r="E25">
        <v>100</v>
      </c>
      <c r="F25">
        <v>200</v>
      </c>
      <c r="G25">
        <v>15</v>
      </c>
    </row>
    <row r="26" spans="1:7" x14ac:dyDescent="0.25">
      <c r="A26">
        <v>25</v>
      </c>
      <c r="B26" t="s">
        <v>7</v>
      </c>
      <c r="C26" t="s">
        <v>10</v>
      </c>
      <c r="D26">
        <v>2015</v>
      </c>
      <c r="E26">
        <v>50</v>
      </c>
      <c r="F26">
        <v>100</v>
      </c>
      <c r="G26">
        <v>10</v>
      </c>
    </row>
    <row r="27" spans="1:7" x14ac:dyDescent="0.25">
      <c r="A27">
        <v>26</v>
      </c>
      <c r="B27" t="s">
        <v>11</v>
      </c>
      <c r="C27" t="s">
        <v>10</v>
      </c>
      <c r="D27">
        <v>2014</v>
      </c>
      <c r="E27">
        <v>50</v>
      </c>
      <c r="F27">
        <v>100</v>
      </c>
      <c r="G27">
        <v>10</v>
      </c>
    </row>
    <row r="28" spans="1:7" x14ac:dyDescent="0.25">
      <c r="A28">
        <v>27</v>
      </c>
      <c r="B28" t="s">
        <v>12</v>
      </c>
      <c r="C28" t="s">
        <v>8</v>
      </c>
      <c r="D28">
        <v>2014</v>
      </c>
      <c r="E28">
        <v>50</v>
      </c>
      <c r="F28">
        <v>100</v>
      </c>
      <c r="G28">
        <v>10</v>
      </c>
    </row>
  </sheetData>
  <sortState ref="A2:H28">
    <sortCondition ref="A1"/>
  </sortState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E8" sqref="E8"/>
    </sheetView>
  </sheetViews>
  <sheetFormatPr defaultRowHeight="15" x14ac:dyDescent="0.25"/>
  <cols>
    <col min="7" max="7" width="11.28515625" bestFit="1" customWidth="1"/>
    <col min="8" max="8" width="9.5703125" bestFit="1" customWidth="1"/>
    <col min="9" max="9" width="11" bestFit="1" customWidth="1"/>
    <col min="10" max="10" width="20" bestFit="1" customWidth="1"/>
    <col min="11" max="11" width="20.28515625" bestFit="1" customWidth="1"/>
    <col min="12" max="12" width="26.85546875" bestFit="1" customWidth="1"/>
    <col min="16" max="16" width="17.8554687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4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  <c r="N1" t="s">
        <v>22</v>
      </c>
      <c r="O1" t="s">
        <v>22</v>
      </c>
      <c r="P1" t="s">
        <v>23</v>
      </c>
    </row>
    <row r="2" spans="1:16" x14ac:dyDescent="0.25">
      <c r="A2">
        <v>1</v>
      </c>
      <c r="B2" t="s">
        <v>12</v>
      </c>
      <c r="C2" t="s">
        <v>10</v>
      </c>
      <c r="D2">
        <v>2016</v>
      </c>
      <c r="E2">
        <v>1000</v>
      </c>
      <c r="F2">
        <v>1000</v>
      </c>
      <c r="G2">
        <v>2</v>
      </c>
      <c r="H2" s="1">
        <f>AVERAGE(E2:G2)</f>
        <v>667.33333333333337</v>
      </c>
      <c r="I2" s="3">
        <f>ROUND(H2,0)</f>
        <v>667</v>
      </c>
      <c r="J2" s="3">
        <f>ROUND(H2,-2)</f>
        <v>700</v>
      </c>
      <c r="K2">
        <f>ROUND(AVERAGE(E2:G2),0)</f>
        <v>667</v>
      </c>
      <c r="L2">
        <f>ROUND(AVERAGE(E2:G2),-2)</f>
        <v>700</v>
      </c>
      <c r="M2">
        <f>IFERROR(L2,"nezadáno")</f>
        <v>700</v>
      </c>
      <c r="N2">
        <f>IFERROR(ROUND(AVERAGE(E2:G2),0),"")</f>
        <v>667</v>
      </c>
      <c r="O2">
        <f>IFERROR(ROUND(AVERAGE(E2:G2),-2),"")</f>
        <v>700</v>
      </c>
      <c r="P2">
        <f>IFERROR(ROUND(AVERAGE(D2:G2),-1),"není zadáno")</f>
        <v>1000</v>
      </c>
    </row>
    <row r="3" spans="1:16" x14ac:dyDescent="0.25">
      <c r="A3">
        <v>2</v>
      </c>
      <c r="B3" t="s">
        <v>7</v>
      </c>
      <c r="C3" t="s">
        <v>10</v>
      </c>
      <c r="D3">
        <v>2016</v>
      </c>
      <c r="E3">
        <v>500</v>
      </c>
      <c r="F3">
        <v>1000</v>
      </c>
      <c r="G3">
        <v>10</v>
      </c>
      <c r="H3" s="1">
        <f t="shared" ref="H3:H28" si="0">AVERAGE(E3:G3)</f>
        <v>503.33333333333331</v>
      </c>
      <c r="I3" s="3">
        <f t="shared" ref="I3:I28" si="1">ROUND(H3,0)</f>
        <v>503</v>
      </c>
      <c r="J3" s="3">
        <f t="shared" ref="J3:J28" si="2">ROUND(H3,-2)</f>
        <v>500</v>
      </c>
      <c r="K3">
        <f>ROUND(AVERAGE(E3:G3),0)</f>
        <v>503</v>
      </c>
      <c r="L3">
        <f t="shared" ref="L3:L28" si="3">ROUND(AVERAGE(E3:G3),-2)</f>
        <v>500</v>
      </c>
      <c r="M3">
        <f t="shared" ref="M3:M28" si="4">IFERROR(L3,"nezadáno")</f>
        <v>500</v>
      </c>
      <c r="N3">
        <f t="shared" ref="N3:N28" si="5">IFERROR(ROUND(AVERAGE(E3:G3),0),"")</f>
        <v>503</v>
      </c>
      <c r="O3">
        <f t="shared" ref="O3:O28" si="6">IFERROR(ROUND(AVERAGE(E3:G3),-2),"")</f>
        <v>500</v>
      </c>
      <c r="P3">
        <f>IFERROR(ROUND(AVERAGE(E3:G3),-1),"není zadáno")</f>
        <v>500</v>
      </c>
    </row>
    <row r="4" spans="1:16" x14ac:dyDescent="0.25">
      <c r="A4">
        <v>3</v>
      </c>
      <c r="B4" t="s">
        <v>12</v>
      </c>
      <c r="C4" t="s">
        <v>8</v>
      </c>
      <c r="D4">
        <v>2015</v>
      </c>
      <c r="E4">
        <v>200</v>
      </c>
      <c r="F4">
        <v>500</v>
      </c>
      <c r="G4">
        <v>10</v>
      </c>
      <c r="H4" s="1">
        <f t="shared" si="0"/>
        <v>236.66666666666666</v>
      </c>
      <c r="I4" s="3">
        <f t="shared" si="1"/>
        <v>237</v>
      </c>
      <c r="J4" s="3">
        <f t="shared" si="2"/>
        <v>200</v>
      </c>
      <c r="K4">
        <f t="shared" ref="K4:K28" si="7">ROUND(AVERAGE(E4:G4),0)</f>
        <v>237</v>
      </c>
      <c r="L4">
        <f t="shared" si="3"/>
        <v>200</v>
      </c>
      <c r="M4">
        <f t="shared" si="4"/>
        <v>200</v>
      </c>
      <c r="N4">
        <f t="shared" si="5"/>
        <v>237</v>
      </c>
      <c r="O4">
        <f t="shared" si="6"/>
        <v>200</v>
      </c>
      <c r="P4">
        <f t="shared" ref="P4:P28" si="8">IFERROR(ROUND(AVERAGE(E4:G4),-1),"není zadáno")</f>
        <v>240</v>
      </c>
    </row>
    <row r="5" spans="1:16" x14ac:dyDescent="0.25">
      <c r="A5">
        <v>4</v>
      </c>
      <c r="B5" t="s">
        <v>7</v>
      </c>
      <c r="C5" t="s">
        <v>8</v>
      </c>
      <c r="D5">
        <v>2016</v>
      </c>
      <c r="H5" s="1" t="e">
        <f t="shared" si="0"/>
        <v>#DIV/0!</v>
      </c>
      <c r="I5" s="3" t="e">
        <f t="shared" si="1"/>
        <v>#DIV/0!</v>
      </c>
      <c r="J5" s="3" t="e">
        <f t="shared" si="2"/>
        <v>#DIV/0!</v>
      </c>
      <c r="K5" t="e">
        <f t="shared" si="7"/>
        <v>#DIV/0!</v>
      </c>
      <c r="L5" t="e">
        <f t="shared" si="3"/>
        <v>#DIV/0!</v>
      </c>
      <c r="M5" t="str">
        <f t="shared" si="4"/>
        <v>nezadáno</v>
      </c>
      <c r="N5" t="str">
        <f t="shared" si="5"/>
        <v/>
      </c>
      <c r="O5" t="str">
        <f t="shared" si="6"/>
        <v/>
      </c>
      <c r="P5" t="str">
        <f t="shared" si="8"/>
        <v>není zadáno</v>
      </c>
    </row>
    <row r="6" spans="1:16" x14ac:dyDescent="0.25">
      <c r="A6">
        <v>5</v>
      </c>
      <c r="B6" t="s">
        <v>7</v>
      </c>
      <c r="C6" t="s">
        <v>9</v>
      </c>
      <c r="D6">
        <v>2016</v>
      </c>
      <c r="H6" s="1" t="e">
        <f t="shared" si="0"/>
        <v>#DIV/0!</v>
      </c>
      <c r="I6" s="3" t="e">
        <f t="shared" si="1"/>
        <v>#DIV/0!</v>
      </c>
      <c r="J6" s="3" t="e">
        <f t="shared" si="2"/>
        <v>#DIV/0!</v>
      </c>
      <c r="K6" t="e">
        <f t="shared" si="7"/>
        <v>#DIV/0!</v>
      </c>
      <c r="L6" t="e">
        <f t="shared" si="3"/>
        <v>#DIV/0!</v>
      </c>
      <c r="M6" t="str">
        <f t="shared" si="4"/>
        <v>nezadáno</v>
      </c>
      <c r="N6" t="str">
        <f t="shared" si="5"/>
        <v/>
      </c>
      <c r="O6" t="str">
        <f t="shared" si="6"/>
        <v/>
      </c>
      <c r="P6" t="str">
        <f t="shared" si="8"/>
        <v>není zadáno</v>
      </c>
    </row>
    <row r="7" spans="1:16" x14ac:dyDescent="0.25">
      <c r="A7">
        <v>6</v>
      </c>
      <c r="B7" t="s">
        <v>7</v>
      </c>
      <c r="C7" t="s">
        <v>8</v>
      </c>
      <c r="D7">
        <v>2014</v>
      </c>
      <c r="H7" s="1" t="e">
        <f t="shared" si="0"/>
        <v>#DIV/0!</v>
      </c>
      <c r="I7" s="3" t="e">
        <f t="shared" si="1"/>
        <v>#DIV/0!</v>
      </c>
      <c r="J7" s="3" t="e">
        <f t="shared" si="2"/>
        <v>#DIV/0!</v>
      </c>
      <c r="K7" t="e">
        <f t="shared" si="7"/>
        <v>#DIV/0!</v>
      </c>
      <c r="L7" t="e">
        <f t="shared" si="3"/>
        <v>#DIV/0!</v>
      </c>
      <c r="M7" t="str">
        <f t="shared" si="4"/>
        <v>nezadáno</v>
      </c>
      <c r="N7" t="str">
        <f t="shared" si="5"/>
        <v/>
      </c>
      <c r="O7" t="str">
        <f t="shared" si="6"/>
        <v/>
      </c>
      <c r="P7" t="str">
        <f t="shared" si="8"/>
        <v>není zadáno</v>
      </c>
    </row>
    <row r="8" spans="1:16" x14ac:dyDescent="0.25">
      <c r="A8">
        <v>7</v>
      </c>
      <c r="B8" t="s">
        <v>11</v>
      </c>
      <c r="C8" t="s">
        <v>9</v>
      </c>
      <c r="D8">
        <v>2016</v>
      </c>
      <c r="H8" s="1" t="e">
        <f t="shared" si="0"/>
        <v>#DIV/0!</v>
      </c>
      <c r="I8" s="3" t="e">
        <f t="shared" si="1"/>
        <v>#DIV/0!</v>
      </c>
      <c r="J8" s="3" t="e">
        <f t="shared" si="2"/>
        <v>#DIV/0!</v>
      </c>
      <c r="K8" t="e">
        <f t="shared" si="7"/>
        <v>#DIV/0!</v>
      </c>
      <c r="L8" t="e">
        <f t="shared" si="3"/>
        <v>#DIV/0!</v>
      </c>
      <c r="M8" t="str">
        <f t="shared" si="4"/>
        <v>nezadáno</v>
      </c>
      <c r="N8" t="str">
        <f t="shared" si="5"/>
        <v/>
      </c>
      <c r="O8" t="str">
        <f t="shared" si="6"/>
        <v/>
      </c>
      <c r="P8" t="str">
        <f t="shared" si="8"/>
        <v>není zadáno</v>
      </c>
    </row>
    <row r="9" spans="1:16" x14ac:dyDescent="0.25">
      <c r="A9">
        <v>8</v>
      </c>
      <c r="B9" t="s">
        <v>12</v>
      </c>
      <c r="C9" t="s">
        <v>9</v>
      </c>
      <c r="D9">
        <v>2015</v>
      </c>
      <c r="E9">
        <v>100</v>
      </c>
      <c r="F9">
        <v>500</v>
      </c>
      <c r="G9">
        <v>10</v>
      </c>
      <c r="H9" s="1">
        <f t="shared" si="0"/>
        <v>203.33333333333334</v>
      </c>
      <c r="I9" s="3">
        <f t="shared" si="1"/>
        <v>203</v>
      </c>
      <c r="J9" s="3">
        <f t="shared" si="2"/>
        <v>200</v>
      </c>
      <c r="K9">
        <f t="shared" si="7"/>
        <v>203</v>
      </c>
      <c r="L9">
        <f t="shared" si="3"/>
        <v>200</v>
      </c>
      <c r="M9">
        <f t="shared" si="4"/>
        <v>200</v>
      </c>
      <c r="N9">
        <f t="shared" si="5"/>
        <v>203</v>
      </c>
      <c r="O9">
        <f t="shared" si="6"/>
        <v>200</v>
      </c>
      <c r="P9">
        <f t="shared" si="8"/>
        <v>200</v>
      </c>
    </row>
    <row r="10" spans="1:16" x14ac:dyDescent="0.25">
      <c r="A10">
        <v>9</v>
      </c>
      <c r="B10" t="s">
        <v>7</v>
      </c>
      <c r="C10" t="s">
        <v>8</v>
      </c>
      <c r="D10">
        <v>2015</v>
      </c>
      <c r="E10">
        <v>100</v>
      </c>
      <c r="F10">
        <v>500</v>
      </c>
      <c r="G10">
        <v>10</v>
      </c>
      <c r="H10" s="1">
        <f t="shared" si="0"/>
        <v>203.33333333333334</v>
      </c>
      <c r="I10" s="3">
        <f t="shared" si="1"/>
        <v>203</v>
      </c>
      <c r="J10" s="3">
        <f t="shared" si="2"/>
        <v>200</v>
      </c>
      <c r="K10">
        <f t="shared" si="7"/>
        <v>203</v>
      </c>
      <c r="L10">
        <f t="shared" si="3"/>
        <v>200</v>
      </c>
      <c r="M10">
        <f t="shared" si="4"/>
        <v>200</v>
      </c>
      <c r="N10">
        <f t="shared" si="5"/>
        <v>203</v>
      </c>
      <c r="O10">
        <f t="shared" si="6"/>
        <v>200</v>
      </c>
      <c r="P10">
        <f t="shared" si="8"/>
        <v>200</v>
      </c>
    </row>
    <row r="11" spans="1:16" x14ac:dyDescent="0.25">
      <c r="A11">
        <v>10</v>
      </c>
      <c r="B11" t="s">
        <v>7</v>
      </c>
      <c r="C11" t="s">
        <v>9</v>
      </c>
      <c r="D11">
        <v>2015</v>
      </c>
      <c r="E11">
        <v>100</v>
      </c>
      <c r="F11">
        <v>500</v>
      </c>
      <c r="G11">
        <v>2</v>
      </c>
      <c r="H11" s="1">
        <f t="shared" si="0"/>
        <v>200.66666666666666</v>
      </c>
      <c r="I11" s="3">
        <f t="shared" si="1"/>
        <v>201</v>
      </c>
      <c r="J11" s="3">
        <f t="shared" si="2"/>
        <v>200</v>
      </c>
      <c r="K11">
        <f t="shared" si="7"/>
        <v>201</v>
      </c>
      <c r="L11">
        <f t="shared" si="3"/>
        <v>200</v>
      </c>
      <c r="M11">
        <f t="shared" si="4"/>
        <v>200</v>
      </c>
      <c r="N11">
        <f t="shared" si="5"/>
        <v>201</v>
      </c>
      <c r="O11">
        <f t="shared" si="6"/>
        <v>200</v>
      </c>
      <c r="P11">
        <f t="shared" si="8"/>
        <v>200</v>
      </c>
    </row>
    <row r="12" spans="1:16" x14ac:dyDescent="0.25">
      <c r="A12">
        <v>11</v>
      </c>
      <c r="B12" t="s">
        <v>7</v>
      </c>
      <c r="C12" t="s">
        <v>10</v>
      </c>
      <c r="D12">
        <v>2016</v>
      </c>
      <c r="E12">
        <v>100</v>
      </c>
      <c r="F12">
        <v>500</v>
      </c>
      <c r="G12">
        <v>10</v>
      </c>
      <c r="H12" s="1">
        <f t="shared" si="0"/>
        <v>203.33333333333334</v>
      </c>
      <c r="I12" s="3">
        <f t="shared" si="1"/>
        <v>203</v>
      </c>
      <c r="J12" s="3">
        <f t="shared" si="2"/>
        <v>200</v>
      </c>
      <c r="K12">
        <f t="shared" si="7"/>
        <v>203</v>
      </c>
      <c r="L12">
        <f t="shared" si="3"/>
        <v>200</v>
      </c>
      <c r="M12">
        <f t="shared" si="4"/>
        <v>200</v>
      </c>
      <c r="N12">
        <f t="shared" si="5"/>
        <v>203</v>
      </c>
      <c r="O12">
        <f t="shared" si="6"/>
        <v>200</v>
      </c>
      <c r="P12">
        <f t="shared" si="8"/>
        <v>200</v>
      </c>
    </row>
    <row r="13" spans="1:16" x14ac:dyDescent="0.25">
      <c r="A13">
        <v>12</v>
      </c>
      <c r="B13" t="s">
        <v>7</v>
      </c>
      <c r="C13" t="s">
        <v>9</v>
      </c>
      <c r="D13">
        <v>2014</v>
      </c>
      <c r="E13">
        <v>100</v>
      </c>
      <c r="F13">
        <v>500</v>
      </c>
      <c r="G13">
        <v>10</v>
      </c>
      <c r="H13" s="1">
        <f t="shared" si="0"/>
        <v>203.33333333333334</v>
      </c>
      <c r="I13" s="3">
        <f t="shared" si="1"/>
        <v>203</v>
      </c>
      <c r="J13" s="3">
        <f t="shared" si="2"/>
        <v>200</v>
      </c>
      <c r="K13">
        <f t="shared" si="7"/>
        <v>203</v>
      </c>
      <c r="L13">
        <f t="shared" si="3"/>
        <v>200</v>
      </c>
      <c r="M13">
        <f t="shared" si="4"/>
        <v>200</v>
      </c>
      <c r="N13">
        <f t="shared" si="5"/>
        <v>203</v>
      </c>
      <c r="O13">
        <f t="shared" si="6"/>
        <v>200</v>
      </c>
      <c r="P13">
        <f t="shared" si="8"/>
        <v>200</v>
      </c>
    </row>
    <row r="14" spans="1:16" x14ac:dyDescent="0.25">
      <c r="A14">
        <v>13</v>
      </c>
      <c r="B14" t="s">
        <v>11</v>
      </c>
      <c r="C14" t="s">
        <v>8</v>
      </c>
      <c r="D14">
        <v>2015</v>
      </c>
      <c r="E14">
        <v>100</v>
      </c>
      <c r="F14">
        <v>500</v>
      </c>
      <c r="G14">
        <v>15</v>
      </c>
      <c r="H14" s="1">
        <f t="shared" si="0"/>
        <v>205</v>
      </c>
      <c r="I14" s="3">
        <f t="shared" si="1"/>
        <v>205</v>
      </c>
      <c r="J14" s="3">
        <f t="shared" si="2"/>
        <v>200</v>
      </c>
      <c r="K14">
        <f t="shared" si="7"/>
        <v>205</v>
      </c>
      <c r="L14">
        <f t="shared" si="3"/>
        <v>200</v>
      </c>
      <c r="M14">
        <f t="shared" si="4"/>
        <v>200</v>
      </c>
      <c r="N14">
        <f t="shared" si="5"/>
        <v>205</v>
      </c>
      <c r="O14">
        <f t="shared" si="6"/>
        <v>200</v>
      </c>
      <c r="P14">
        <f t="shared" si="8"/>
        <v>210</v>
      </c>
    </row>
    <row r="15" spans="1:16" x14ac:dyDescent="0.25">
      <c r="A15">
        <v>14</v>
      </c>
      <c r="B15" t="s">
        <v>11</v>
      </c>
      <c r="C15" t="s">
        <v>10</v>
      </c>
      <c r="D15">
        <v>2015</v>
      </c>
      <c r="E15">
        <v>100</v>
      </c>
      <c r="F15">
        <v>500</v>
      </c>
      <c r="G15">
        <v>2</v>
      </c>
      <c r="H15" s="1">
        <f t="shared" si="0"/>
        <v>200.66666666666666</v>
      </c>
      <c r="I15" s="3">
        <f t="shared" si="1"/>
        <v>201</v>
      </c>
      <c r="J15" s="3">
        <f t="shared" si="2"/>
        <v>200</v>
      </c>
      <c r="K15">
        <f t="shared" si="7"/>
        <v>201</v>
      </c>
      <c r="L15">
        <f t="shared" si="3"/>
        <v>200</v>
      </c>
      <c r="M15">
        <f t="shared" si="4"/>
        <v>200</v>
      </c>
      <c r="N15">
        <f t="shared" si="5"/>
        <v>201</v>
      </c>
      <c r="O15">
        <f t="shared" si="6"/>
        <v>200</v>
      </c>
      <c r="P15">
        <f t="shared" si="8"/>
        <v>200</v>
      </c>
    </row>
    <row r="16" spans="1:16" x14ac:dyDescent="0.25">
      <c r="A16">
        <v>15</v>
      </c>
      <c r="B16" t="s">
        <v>11</v>
      </c>
      <c r="C16" t="s">
        <v>8</v>
      </c>
      <c r="D16">
        <v>2016</v>
      </c>
      <c r="E16">
        <v>100</v>
      </c>
      <c r="F16">
        <v>500</v>
      </c>
      <c r="G16">
        <v>2</v>
      </c>
      <c r="H16" s="1">
        <f t="shared" si="0"/>
        <v>200.66666666666666</v>
      </c>
      <c r="I16" s="3">
        <f t="shared" si="1"/>
        <v>201</v>
      </c>
      <c r="J16" s="3">
        <f t="shared" si="2"/>
        <v>200</v>
      </c>
      <c r="K16">
        <f t="shared" si="7"/>
        <v>201</v>
      </c>
      <c r="L16">
        <f t="shared" si="3"/>
        <v>200</v>
      </c>
      <c r="M16">
        <f t="shared" si="4"/>
        <v>200</v>
      </c>
      <c r="N16">
        <f t="shared" si="5"/>
        <v>201</v>
      </c>
      <c r="O16">
        <f t="shared" si="6"/>
        <v>200</v>
      </c>
      <c r="P16">
        <f t="shared" si="8"/>
        <v>200</v>
      </c>
    </row>
    <row r="17" spans="1:16" x14ac:dyDescent="0.25">
      <c r="A17">
        <v>16</v>
      </c>
      <c r="B17" t="s">
        <v>11</v>
      </c>
      <c r="C17" t="s">
        <v>10</v>
      </c>
      <c r="D17">
        <v>2016</v>
      </c>
      <c r="E17">
        <v>100</v>
      </c>
      <c r="F17">
        <v>500</v>
      </c>
      <c r="G17">
        <v>10</v>
      </c>
      <c r="H17" s="1">
        <f t="shared" si="0"/>
        <v>203.33333333333334</v>
      </c>
      <c r="I17" s="3">
        <f t="shared" si="1"/>
        <v>203</v>
      </c>
      <c r="J17" s="3">
        <f t="shared" si="2"/>
        <v>200</v>
      </c>
      <c r="K17">
        <f t="shared" si="7"/>
        <v>203</v>
      </c>
      <c r="L17">
        <f t="shared" si="3"/>
        <v>200</v>
      </c>
      <c r="M17">
        <f t="shared" si="4"/>
        <v>200</v>
      </c>
      <c r="N17">
        <f t="shared" si="5"/>
        <v>203</v>
      </c>
      <c r="O17">
        <f t="shared" si="6"/>
        <v>200</v>
      </c>
      <c r="P17">
        <f t="shared" si="8"/>
        <v>200</v>
      </c>
    </row>
    <row r="18" spans="1:16" x14ac:dyDescent="0.25">
      <c r="A18">
        <v>17</v>
      </c>
      <c r="B18" t="s">
        <v>11</v>
      </c>
      <c r="C18" t="s">
        <v>8</v>
      </c>
      <c r="D18">
        <v>2014</v>
      </c>
      <c r="E18">
        <v>100</v>
      </c>
      <c r="F18">
        <v>500</v>
      </c>
      <c r="G18">
        <v>10</v>
      </c>
      <c r="H18" s="1">
        <f t="shared" si="0"/>
        <v>203.33333333333334</v>
      </c>
      <c r="I18" s="3">
        <f t="shared" si="1"/>
        <v>203</v>
      </c>
      <c r="J18" s="3">
        <f t="shared" si="2"/>
        <v>200</v>
      </c>
      <c r="K18">
        <f t="shared" si="7"/>
        <v>203</v>
      </c>
      <c r="L18">
        <f t="shared" si="3"/>
        <v>200</v>
      </c>
      <c r="M18">
        <f t="shared" si="4"/>
        <v>200</v>
      </c>
      <c r="N18">
        <f t="shared" si="5"/>
        <v>203</v>
      </c>
      <c r="O18">
        <f t="shared" si="6"/>
        <v>200</v>
      </c>
      <c r="P18">
        <f t="shared" si="8"/>
        <v>200</v>
      </c>
    </row>
    <row r="19" spans="1:16" x14ac:dyDescent="0.25">
      <c r="A19">
        <v>18</v>
      </c>
      <c r="B19" t="s">
        <v>11</v>
      </c>
      <c r="C19" t="s">
        <v>9</v>
      </c>
      <c r="D19">
        <v>2014</v>
      </c>
      <c r="E19">
        <v>100</v>
      </c>
      <c r="F19">
        <v>200</v>
      </c>
      <c r="G19">
        <v>15</v>
      </c>
      <c r="H19" s="1">
        <f t="shared" si="0"/>
        <v>105</v>
      </c>
      <c r="I19" s="3">
        <f t="shared" si="1"/>
        <v>105</v>
      </c>
      <c r="J19" s="3">
        <f t="shared" si="2"/>
        <v>100</v>
      </c>
      <c r="K19">
        <f t="shared" si="7"/>
        <v>105</v>
      </c>
      <c r="L19">
        <f t="shared" si="3"/>
        <v>100</v>
      </c>
      <c r="M19">
        <f t="shared" si="4"/>
        <v>100</v>
      </c>
      <c r="N19">
        <f t="shared" si="5"/>
        <v>105</v>
      </c>
      <c r="O19">
        <f t="shared" si="6"/>
        <v>100</v>
      </c>
      <c r="P19">
        <f t="shared" si="8"/>
        <v>110</v>
      </c>
    </row>
    <row r="20" spans="1:16" x14ac:dyDescent="0.25">
      <c r="A20">
        <v>19</v>
      </c>
      <c r="B20" t="s">
        <v>12</v>
      </c>
      <c r="C20" t="s">
        <v>10</v>
      </c>
      <c r="D20">
        <v>2015</v>
      </c>
      <c r="E20">
        <v>100</v>
      </c>
      <c r="F20">
        <v>200</v>
      </c>
      <c r="G20">
        <v>2</v>
      </c>
      <c r="H20" s="1">
        <f t="shared" si="0"/>
        <v>100.66666666666667</v>
      </c>
      <c r="I20" s="3">
        <f t="shared" si="1"/>
        <v>101</v>
      </c>
      <c r="J20" s="3">
        <f t="shared" si="2"/>
        <v>100</v>
      </c>
      <c r="K20">
        <f t="shared" si="7"/>
        <v>101</v>
      </c>
      <c r="L20">
        <f t="shared" si="3"/>
        <v>100</v>
      </c>
      <c r="M20">
        <f t="shared" si="4"/>
        <v>100</v>
      </c>
      <c r="N20">
        <f t="shared" si="5"/>
        <v>101</v>
      </c>
      <c r="O20">
        <f t="shared" si="6"/>
        <v>100</v>
      </c>
      <c r="P20">
        <f t="shared" si="8"/>
        <v>100</v>
      </c>
    </row>
    <row r="21" spans="1:16" x14ac:dyDescent="0.25">
      <c r="A21">
        <v>20</v>
      </c>
      <c r="B21" t="s">
        <v>12</v>
      </c>
      <c r="C21" t="s">
        <v>8</v>
      </c>
      <c r="D21">
        <v>2016</v>
      </c>
      <c r="E21">
        <v>100</v>
      </c>
      <c r="F21">
        <v>200</v>
      </c>
      <c r="G21">
        <v>10</v>
      </c>
      <c r="H21" s="1">
        <f t="shared" si="0"/>
        <v>103.33333333333333</v>
      </c>
      <c r="I21" s="3">
        <f t="shared" si="1"/>
        <v>103</v>
      </c>
      <c r="J21" s="3">
        <f t="shared" si="2"/>
        <v>100</v>
      </c>
      <c r="K21">
        <f t="shared" si="7"/>
        <v>103</v>
      </c>
      <c r="L21">
        <f t="shared" si="3"/>
        <v>100</v>
      </c>
      <c r="M21">
        <f t="shared" si="4"/>
        <v>100</v>
      </c>
      <c r="N21">
        <f t="shared" si="5"/>
        <v>103</v>
      </c>
      <c r="O21">
        <f t="shared" si="6"/>
        <v>100</v>
      </c>
      <c r="P21">
        <f t="shared" si="8"/>
        <v>100</v>
      </c>
    </row>
    <row r="22" spans="1:16" x14ac:dyDescent="0.25">
      <c r="A22">
        <v>21</v>
      </c>
      <c r="B22" t="s">
        <v>12</v>
      </c>
      <c r="C22" t="s">
        <v>9</v>
      </c>
      <c r="D22">
        <v>2016</v>
      </c>
      <c r="E22">
        <v>100</v>
      </c>
      <c r="F22">
        <v>200</v>
      </c>
      <c r="G22">
        <v>10</v>
      </c>
      <c r="H22" s="1">
        <f t="shared" si="0"/>
        <v>103.33333333333333</v>
      </c>
      <c r="I22" s="3">
        <f t="shared" si="1"/>
        <v>103</v>
      </c>
      <c r="J22" s="3">
        <f t="shared" si="2"/>
        <v>100</v>
      </c>
      <c r="K22">
        <f t="shared" si="7"/>
        <v>103</v>
      </c>
      <c r="L22">
        <f t="shared" si="3"/>
        <v>100</v>
      </c>
      <c r="M22">
        <f t="shared" si="4"/>
        <v>100</v>
      </c>
      <c r="N22">
        <f t="shared" si="5"/>
        <v>103</v>
      </c>
      <c r="O22">
        <f t="shared" si="6"/>
        <v>100</v>
      </c>
      <c r="P22">
        <f t="shared" si="8"/>
        <v>100</v>
      </c>
    </row>
    <row r="23" spans="1:16" x14ac:dyDescent="0.25">
      <c r="A23">
        <v>22</v>
      </c>
      <c r="B23" t="s">
        <v>12</v>
      </c>
      <c r="C23" t="s">
        <v>8</v>
      </c>
      <c r="D23">
        <v>2014</v>
      </c>
      <c r="E23">
        <v>100</v>
      </c>
      <c r="F23">
        <v>200</v>
      </c>
      <c r="G23">
        <v>2</v>
      </c>
      <c r="H23" s="1">
        <f t="shared" si="0"/>
        <v>100.66666666666667</v>
      </c>
      <c r="I23" s="3">
        <f t="shared" si="1"/>
        <v>101</v>
      </c>
      <c r="J23" s="3">
        <f t="shared" si="2"/>
        <v>100</v>
      </c>
      <c r="K23">
        <f t="shared" si="7"/>
        <v>101</v>
      </c>
      <c r="L23">
        <f t="shared" si="3"/>
        <v>100</v>
      </c>
      <c r="M23">
        <f t="shared" si="4"/>
        <v>100</v>
      </c>
      <c r="N23">
        <f t="shared" si="5"/>
        <v>101</v>
      </c>
      <c r="O23">
        <f t="shared" si="6"/>
        <v>100</v>
      </c>
      <c r="P23">
        <f t="shared" si="8"/>
        <v>100</v>
      </c>
    </row>
    <row r="24" spans="1:16" x14ac:dyDescent="0.25">
      <c r="A24">
        <v>23</v>
      </c>
      <c r="B24" t="s">
        <v>11</v>
      </c>
      <c r="C24" t="s">
        <v>9</v>
      </c>
      <c r="D24">
        <v>2015</v>
      </c>
      <c r="E24">
        <v>100</v>
      </c>
      <c r="F24">
        <v>200</v>
      </c>
      <c r="G24">
        <v>15</v>
      </c>
      <c r="H24" s="1">
        <f t="shared" si="0"/>
        <v>105</v>
      </c>
      <c r="I24" s="3">
        <f t="shared" si="1"/>
        <v>105</v>
      </c>
      <c r="J24" s="3">
        <f t="shared" si="2"/>
        <v>100</v>
      </c>
      <c r="K24">
        <f t="shared" si="7"/>
        <v>105</v>
      </c>
      <c r="L24">
        <f t="shared" si="3"/>
        <v>100</v>
      </c>
      <c r="M24">
        <f t="shared" si="4"/>
        <v>100</v>
      </c>
      <c r="N24">
        <f t="shared" si="5"/>
        <v>105</v>
      </c>
      <c r="O24">
        <f t="shared" si="6"/>
        <v>100</v>
      </c>
      <c r="P24">
        <f t="shared" si="8"/>
        <v>110</v>
      </c>
    </row>
    <row r="25" spans="1:16" x14ac:dyDescent="0.25">
      <c r="A25">
        <v>24</v>
      </c>
      <c r="B25" t="s">
        <v>12</v>
      </c>
      <c r="C25" t="s">
        <v>9</v>
      </c>
      <c r="D25">
        <v>2014</v>
      </c>
      <c r="E25">
        <v>100</v>
      </c>
      <c r="F25">
        <v>200</v>
      </c>
      <c r="G25">
        <v>15</v>
      </c>
      <c r="H25" s="1">
        <f t="shared" si="0"/>
        <v>105</v>
      </c>
      <c r="I25" s="3">
        <f t="shared" si="1"/>
        <v>105</v>
      </c>
      <c r="J25" s="3">
        <f t="shared" si="2"/>
        <v>100</v>
      </c>
      <c r="K25">
        <f t="shared" si="7"/>
        <v>105</v>
      </c>
      <c r="L25">
        <f t="shared" si="3"/>
        <v>100</v>
      </c>
      <c r="M25">
        <f t="shared" si="4"/>
        <v>100</v>
      </c>
      <c r="N25">
        <f t="shared" si="5"/>
        <v>105</v>
      </c>
      <c r="O25">
        <f t="shared" si="6"/>
        <v>100</v>
      </c>
      <c r="P25">
        <f t="shared" si="8"/>
        <v>110</v>
      </c>
    </row>
    <row r="26" spans="1:16" x14ac:dyDescent="0.25">
      <c r="A26">
        <v>25</v>
      </c>
      <c r="B26" t="s">
        <v>7</v>
      </c>
      <c r="C26" t="s">
        <v>10</v>
      </c>
      <c r="D26">
        <v>2015</v>
      </c>
      <c r="E26">
        <v>50</v>
      </c>
      <c r="F26">
        <v>100</v>
      </c>
      <c r="G26">
        <v>10</v>
      </c>
      <c r="H26" s="1">
        <f t="shared" si="0"/>
        <v>53.333333333333336</v>
      </c>
      <c r="I26" s="3">
        <f t="shared" si="1"/>
        <v>53</v>
      </c>
      <c r="J26" s="3">
        <f t="shared" si="2"/>
        <v>100</v>
      </c>
      <c r="K26">
        <f t="shared" si="7"/>
        <v>53</v>
      </c>
      <c r="L26">
        <f t="shared" si="3"/>
        <v>100</v>
      </c>
      <c r="M26">
        <f t="shared" si="4"/>
        <v>100</v>
      </c>
      <c r="N26">
        <f t="shared" si="5"/>
        <v>53</v>
      </c>
      <c r="O26">
        <f t="shared" si="6"/>
        <v>100</v>
      </c>
      <c r="P26">
        <f t="shared" si="8"/>
        <v>50</v>
      </c>
    </row>
    <row r="27" spans="1:16" x14ac:dyDescent="0.25">
      <c r="A27">
        <v>26</v>
      </c>
      <c r="B27" t="s">
        <v>11</v>
      </c>
      <c r="C27" t="s">
        <v>10</v>
      </c>
      <c r="D27">
        <v>2014</v>
      </c>
      <c r="E27">
        <v>50</v>
      </c>
      <c r="F27">
        <v>100</v>
      </c>
      <c r="G27">
        <v>10</v>
      </c>
      <c r="H27" s="1">
        <f t="shared" si="0"/>
        <v>53.333333333333336</v>
      </c>
      <c r="I27" s="3">
        <f t="shared" si="1"/>
        <v>53</v>
      </c>
      <c r="J27" s="3">
        <f t="shared" si="2"/>
        <v>100</v>
      </c>
      <c r="K27">
        <f t="shared" si="7"/>
        <v>53</v>
      </c>
      <c r="L27">
        <f t="shared" si="3"/>
        <v>100</v>
      </c>
      <c r="M27">
        <f t="shared" si="4"/>
        <v>100</v>
      </c>
      <c r="N27">
        <f t="shared" si="5"/>
        <v>53</v>
      </c>
      <c r="O27">
        <f t="shared" si="6"/>
        <v>100</v>
      </c>
      <c r="P27">
        <f t="shared" si="8"/>
        <v>50</v>
      </c>
    </row>
    <row r="28" spans="1:16" x14ac:dyDescent="0.25">
      <c r="A28">
        <v>27</v>
      </c>
      <c r="B28" t="s">
        <v>12</v>
      </c>
      <c r="C28" t="s">
        <v>8</v>
      </c>
      <c r="D28">
        <v>2014</v>
      </c>
      <c r="E28">
        <v>50</v>
      </c>
      <c r="F28">
        <v>100</v>
      </c>
      <c r="G28">
        <v>10</v>
      </c>
      <c r="H28" s="1">
        <f t="shared" si="0"/>
        <v>53.333333333333336</v>
      </c>
      <c r="I28" s="3">
        <f t="shared" si="1"/>
        <v>53</v>
      </c>
      <c r="J28" s="3">
        <f t="shared" si="2"/>
        <v>100</v>
      </c>
      <c r="K28">
        <f t="shared" si="7"/>
        <v>53</v>
      </c>
      <c r="L28">
        <f t="shared" si="3"/>
        <v>100</v>
      </c>
      <c r="M28">
        <f t="shared" si="4"/>
        <v>100</v>
      </c>
      <c r="N28">
        <f t="shared" si="5"/>
        <v>53</v>
      </c>
      <c r="O28">
        <f t="shared" si="6"/>
        <v>100</v>
      </c>
      <c r="P28">
        <f t="shared" si="8"/>
        <v>50</v>
      </c>
    </row>
  </sheetData>
  <pageMargins left="0.7" right="0.7" top="0.78740157499999996" bottom="0.78740157499999996" header="0.3" footer="0.3"/>
  <ignoredErrors>
    <ignoredError sqref="H2 H3:H28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L4" sqref="L4"/>
    </sheetView>
  </sheetViews>
  <sheetFormatPr defaultRowHeight="15" x14ac:dyDescent="0.25"/>
  <cols>
    <col min="5" max="5" width="12.85546875" bestFit="1" customWidth="1"/>
    <col min="6" max="7" width="11.85546875" bestFit="1" customWidth="1"/>
    <col min="8" max="8" width="11.5703125" bestFit="1" customWidth="1"/>
    <col min="9" max="9" width="13.42578125" bestFit="1" customWidth="1"/>
    <col min="10" max="10" width="16.28515625" bestFit="1" customWidth="1"/>
    <col min="11" max="11" width="14" bestFit="1" customWidth="1"/>
    <col min="12" max="12" width="11.85546875" bestFit="1" customWidth="1"/>
  </cols>
  <sheetData>
    <row r="1" spans="1:12" x14ac:dyDescent="0.25">
      <c r="D1" t="s">
        <v>28</v>
      </c>
      <c r="E1" s="8">
        <v>10000</v>
      </c>
      <c r="F1" s="8">
        <v>6000</v>
      </c>
      <c r="G1" s="8">
        <v>1000</v>
      </c>
      <c r="H1" s="8">
        <v>17000</v>
      </c>
      <c r="J1" t="s">
        <v>29</v>
      </c>
      <c r="K1" s="7">
        <f>SUM(K4:K30)</f>
        <v>115000</v>
      </c>
    </row>
    <row r="2" spans="1:12" x14ac:dyDescent="0.25">
      <c r="D2" t="s">
        <v>24</v>
      </c>
      <c r="E2" s="4">
        <v>120</v>
      </c>
      <c r="F2" s="5">
        <v>600</v>
      </c>
      <c r="G2" s="6">
        <v>12</v>
      </c>
    </row>
    <row r="3" spans="1:12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25</v>
      </c>
      <c r="I3" t="s">
        <v>26</v>
      </c>
      <c r="J3" t="s">
        <v>27</v>
      </c>
      <c r="K3" t="s">
        <v>28</v>
      </c>
      <c r="L3" t="s">
        <v>30</v>
      </c>
    </row>
    <row r="4" spans="1:12" x14ac:dyDescent="0.25">
      <c r="A4">
        <v>1</v>
      </c>
      <c r="B4" t="s">
        <v>12</v>
      </c>
      <c r="C4" t="s">
        <v>10</v>
      </c>
      <c r="D4">
        <v>2016</v>
      </c>
      <c r="E4">
        <v>1000</v>
      </c>
      <c r="F4">
        <v>1000</v>
      </c>
      <c r="G4">
        <v>2</v>
      </c>
      <c r="H4" t="str">
        <f>IF(E4&gt;=$E$2,"splnili","nesplnili")</f>
        <v>splnili</v>
      </c>
      <c r="I4" t="str">
        <f>IF(F4&gt;=$F$2,"splnili","prd")</f>
        <v>splnili</v>
      </c>
      <c r="J4" t="str">
        <f>IF(G4&gt;12,"příliš zaměstnanců","")</f>
        <v/>
      </c>
      <c r="K4" s="7">
        <f>IF(E4&gt;=$E$2,$E$1,0)+IF(F4&gt;=$F$2,$F$1,0)+IF(G4&lt;$G$2,$G$1,0)</f>
        <v>17000</v>
      </c>
      <c r="L4" s="7">
        <f>$H$1-IF(E4&lt;$E$2,$E$1,0)-IF(F4&lt;$F$2,$F$1,0)-IF(G4&gt;$G$2,$G$1,0)</f>
        <v>17000</v>
      </c>
    </row>
    <row r="5" spans="1:12" x14ac:dyDescent="0.25">
      <c r="A5">
        <v>2</v>
      </c>
      <c r="B5" t="s">
        <v>7</v>
      </c>
      <c r="C5" t="s">
        <v>10</v>
      </c>
      <c r="D5">
        <v>2016</v>
      </c>
      <c r="E5">
        <v>500</v>
      </c>
      <c r="F5">
        <v>1000</v>
      </c>
      <c r="G5">
        <v>10</v>
      </c>
      <c r="H5" t="str">
        <f t="shared" ref="H5:H30" si="0">IF(E5&gt;=$E$2,"splnili","nesplnili")</f>
        <v>splnili</v>
      </c>
      <c r="I5" t="str">
        <f t="shared" ref="I5:I30" si="1">IF(F5&gt;=$F$2,"splnili","")</f>
        <v>splnili</v>
      </c>
      <c r="J5" t="str">
        <f t="shared" ref="J5:J30" si="2">IF(G5&gt;12,"příliš zaměstnanců","")</f>
        <v/>
      </c>
      <c r="K5" s="7">
        <f t="shared" ref="K5:K30" si="3">IF(E5&gt;=$E$2,$E$1,0)+IF(F5&gt;=$F$2,$F$1,0)+IF(G5&lt;$G$2,$G$1,0)</f>
        <v>17000</v>
      </c>
      <c r="L5" s="7">
        <f t="shared" ref="L5:L30" si="4">$H$1-IF(E5&lt;$E$2,$E$1,0)-IF(F5&lt;$F$2,$F$1,0)-IF(G5&gt;$G$2,$G$1,0)</f>
        <v>17000</v>
      </c>
    </row>
    <row r="6" spans="1:12" x14ac:dyDescent="0.25">
      <c r="A6">
        <v>3</v>
      </c>
      <c r="B6" t="s">
        <v>12</v>
      </c>
      <c r="C6" t="s">
        <v>8</v>
      </c>
      <c r="D6">
        <v>2015</v>
      </c>
      <c r="E6">
        <v>200</v>
      </c>
      <c r="F6">
        <v>500</v>
      </c>
      <c r="G6">
        <v>10</v>
      </c>
      <c r="H6" t="str">
        <f t="shared" si="0"/>
        <v>splnili</v>
      </c>
      <c r="I6" t="str">
        <f t="shared" si="1"/>
        <v/>
      </c>
      <c r="J6" t="str">
        <f t="shared" si="2"/>
        <v/>
      </c>
      <c r="K6" s="7">
        <f t="shared" si="3"/>
        <v>11000</v>
      </c>
      <c r="L6" s="7">
        <f t="shared" si="4"/>
        <v>11000</v>
      </c>
    </row>
    <row r="7" spans="1:12" x14ac:dyDescent="0.25">
      <c r="A7">
        <v>4</v>
      </c>
      <c r="B7" t="s">
        <v>7</v>
      </c>
      <c r="C7" t="s">
        <v>8</v>
      </c>
      <c r="D7">
        <v>2016</v>
      </c>
      <c r="E7">
        <v>200</v>
      </c>
      <c r="F7">
        <v>500</v>
      </c>
      <c r="G7">
        <v>2</v>
      </c>
      <c r="H7" t="str">
        <f t="shared" si="0"/>
        <v>splnili</v>
      </c>
      <c r="I7" t="str">
        <f t="shared" si="1"/>
        <v/>
      </c>
      <c r="J7" t="str">
        <f t="shared" si="2"/>
        <v/>
      </c>
      <c r="K7" s="7">
        <f t="shared" si="3"/>
        <v>11000</v>
      </c>
      <c r="L7" s="7">
        <f t="shared" si="4"/>
        <v>11000</v>
      </c>
    </row>
    <row r="8" spans="1:12" x14ac:dyDescent="0.25">
      <c r="A8">
        <v>5</v>
      </c>
      <c r="B8" t="s">
        <v>7</v>
      </c>
      <c r="C8" t="s">
        <v>9</v>
      </c>
      <c r="D8">
        <v>2016</v>
      </c>
      <c r="E8">
        <v>200</v>
      </c>
      <c r="F8">
        <v>500</v>
      </c>
      <c r="G8">
        <v>15</v>
      </c>
      <c r="H8" t="str">
        <f t="shared" si="0"/>
        <v>splnili</v>
      </c>
      <c r="I8" t="str">
        <f t="shared" si="1"/>
        <v/>
      </c>
      <c r="J8" t="str">
        <f t="shared" si="2"/>
        <v>příliš zaměstnanců</v>
      </c>
      <c r="K8" s="7">
        <f t="shared" si="3"/>
        <v>10000</v>
      </c>
      <c r="L8" s="7">
        <f t="shared" si="4"/>
        <v>10000</v>
      </c>
    </row>
    <row r="9" spans="1:12" x14ac:dyDescent="0.25">
      <c r="A9">
        <v>6</v>
      </c>
      <c r="B9" t="s">
        <v>7</v>
      </c>
      <c r="C9" t="s">
        <v>8</v>
      </c>
      <c r="D9">
        <v>2014</v>
      </c>
      <c r="E9">
        <v>200</v>
      </c>
      <c r="F9">
        <v>500</v>
      </c>
      <c r="G9">
        <v>10</v>
      </c>
      <c r="H9" t="str">
        <f t="shared" si="0"/>
        <v>splnili</v>
      </c>
      <c r="I9" t="str">
        <f t="shared" si="1"/>
        <v/>
      </c>
      <c r="J9" t="str">
        <f t="shared" si="2"/>
        <v/>
      </c>
      <c r="K9" s="7">
        <f t="shared" si="3"/>
        <v>11000</v>
      </c>
      <c r="L9" s="7">
        <f t="shared" si="4"/>
        <v>11000</v>
      </c>
    </row>
    <row r="10" spans="1:12" x14ac:dyDescent="0.25">
      <c r="A10">
        <v>7</v>
      </c>
      <c r="B10" t="s">
        <v>11</v>
      </c>
      <c r="C10" t="s">
        <v>9</v>
      </c>
      <c r="D10">
        <v>2016</v>
      </c>
      <c r="E10">
        <v>100</v>
      </c>
      <c r="F10">
        <v>500</v>
      </c>
      <c r="G10">
        <v>10</v>
      </c>
      <c r="H10" t="str">
        <f t="shared" si="0"/>
        <v>nesplnili</v>
      </c>
      <c r="I10" t="str">
        <f t="shared" si="1"/>
        <v/>
      </c>
      <c r="J10" t="str">
        <f t="shared" si="2"/>
        <v/>
      </c>
      <c r="K10" s="7">
        <f t="shared" si="3"/>
        <v>1000</v>
      </c>
      <c r="L10" s="7">
        <f t="shared" si="4"/>
        <v>1000</v>
      </c>
    </row>
    <row r="11" spans="1:12" x14ac:dyDescent="0.25">
      <c r="A11">
        <v>8</v>
      </c>
      <c r="B11" t="s">
        <v>12</v>
      </c>
      <c r="C11" t="s">
        <v>9</v>
      </c>
      <c r="D11">
        <v>2015</v>
      </c>
      <c r="E11">
        <v>100</v>
      </c>
      <c r="F11">
        <v>500</v>
      </c>
      <c r="G11">
        <v>10</v>
      </c>
      <c r="H11" t="str">
        <f t="shared" si="0"/>
        <v>nesplnili</v>
      </c>
      <c r="I11" t="str">
        <f t="shared" si="1"/>
        <v/>
      </c>
      <c r="J11" t="str">
        <f t="shared" si="2"/>
        <v/>
      </c>
      <c r="K11" s="7">
        <f t="shared" si="3"/>
        <v>1000</v>
      </c>
      <c r="L11" s="7">
        <f t="shared" si="4"/>
        <v>1000</v>
      </c>
    </row>
    <row r="12" spans="1:12" x14ac:dyDescent="0.25">
      <c r="A12">
        <v>9</v>
      </c>
      <c r="B12" t="s">
        <v>7</v>
      </c>
      <c r="C12" t="s">
        <v>8</v>
      </c>
      <c r="D12">
        <v>2015</v>
      </c>
      <c r="E12">
        <v>100</v>
      </c>
      <c r="F12">
        <v>500</v>
      </c>
      <c r="G12">
        <v>10</v>
      </c>
      <c r="H12" t="str">
        <f t="shared" si="0"/>
        <v>nesplnili</v>
      </c>
      <c r="I12" t="str">
        <f t="shared" si="1"/>
        <v/>
      </c>
      <c r="J12" t="str">
        <f t="shared" si="2"/>
        <v/>
      </c>
      <c r="K12" s="7">
        <f t="shared" si="3"/>
        <v>1000</v>
      </c>
      <c r="L12" s="7">
        <f t="shared" si="4"/>
        <v>1000</v>
      </c>
    </row>
    <row r="13" spans="1:12" x14ac:dyDescent="0.25">
      <c r="A13">
        <v>10</v>
      </c>
      <c r="B13" t="s">
        <v>7</v>
      </c>
      <c r="C13" t="s">
        <v>9</v>
      </c>
      <c r="D13">
        <v>2015</v>
      </c>
      <c r="E13">
        <v>100</v>
      </c>
      <c r="F13">
        <v>500</v>
      </c>
      <c r="G13">
        <v>2</v>
      </c>
      <c r="H13" t="str">
        <f t="shared" si="0"/>
        <v>nesplnili</v>
      </c>
      <c r="I13" t="str">
        <f t="shared" si="1"/>
        <v/>
      </c>
      <c r="J13" t="str">
        <f t="shared" si="2"/>
        <v/>
      </c>
      <c r="K13" s="7">
        <f t="shared" si="3"/>
        <v>1000</v>
      </c>
      <c r="L13" s="7">
        <f t="shared" si="4"/>
        <v>1000</v>
      </c>
    </row>
    <row r="14" spans="1:12" x14ac:dyDescent="0.25">
      <c r="A14">
        <v>11</v>
      </c>
      <c r="B14" t="s">
        <v>7</v>
      </c>
      <c r="C14" t="s">
        <v>10</v>
      </c>
      <c r="D14">
        <v>2016</v>
      </c>
      <c r="E14">
        <v>100</v>
      </c>
      <c r="F14">
        <v>500</v>
      </c>
      <c r="G14">
        <v>10</v>
      </c>
      <c r="H14" t="str">
        <f t="shared" si="0"/>
        <v>nesplnili</v>
      </c>
      <c r="I14" t="str">
        <f t="shared" si="1"/>
        <v/>
      </c>
      <c r="J14" t="str">
        <f t="shared" si="2"/>
        <v/>
      </c>
      <c r="K14" s="7">
        <f t="shared" si="3"/>
        <v>1000</v>
      </c>
      <c r="L14" s="7">
        <f t="shared" si="4"/>
        <v>1000</v>
      </c>
    </row>
    <row r="15" spans="1:12" x14ac:dyDescent="0.25">
      <c r="A15">
        <v>12</v>
      </c>
      <c r="B15" t="s">
        <v>7</v>
      </c>
      <c r="C15" t="s">
        <v>9</v>
      </c>
      <c r="D15">
        <v>2014</v>
      </c>
      <c r="E15">
        <v>100</v>
      </c>
      <c r="F15">
        <v>500</v>
      </c>
      <c r="G15">
        <v>10</v>
      </c>
      <c r="H15" t="str">
        <f t="shared" si="0"/>
        <v>nesplnili</v>
      </c>
      <c r="I15" t="str">
        <f t="shared" si="1"/>
        <v/>
      </c>
      <c r="J15" t="str">
        <f t="shared" si="2"/>
        <v/>
      </c>
      <c r="K15" s="7">
        <f t="shared" si="3"/>
        <v>1000</v>
      </c>
      <c r="L15" s="7">
        <f t="shared" si="4"/>
        <v>1000</v>
      </c>
    </row>
    <row r="16" spans="1:12" x14ac:dyDescent="0.25">
      <c r="A16">
        <v>13</v>
      </c>
      <c r="B16" t="s">
        <v>11</v>
      </c>
      <c r="C16" t="s">
        <v>8</v>
      </c>
      <c r="D16">
        <v>2015</v>
      </c>
      <c r="E16">
        <v>100</v>
      </c>
      <c r="F16">
        <v>500</v>
      </c>
      <c r="G16">
        <v>15</v>
      </c>
      <c r="H16" t="str">
        <f t="shared" si="0"/>
        <v>nesplnili</v>
      </c>
      <c r="I16" t="str">
        <f t="shared" si="1"/>
        <v/>
      </c>
      <c r="J16" t="str">
        <f t="shared" si="2"/>
        <v>příliš zaměstnanců</v>
      </c>
      <c r="K16" s="7">
        <f t="shared" si="3"/>
        <v>0</v>
      </c>
      <c r="L16" s="7">
        <f t="shared" si="4"/>
        <v>0</v>
      </c>
    </row>
    <row r="17" spans="1:12" x14ac:dyDescent="0.25">
      <c r="A17">
        <v>14</v>
      </c>
      <c r="B17" t="s">
        <v>11</v>
      </c>
      <c r="C17" t="s">
        <v>10</v>
      </c>
      <c r="D17">
        <v>2015</v>
      </c>
      <c r="E17">
        <v>100</v>
      </c>
      <c r="F17">
        <v>500</v>
      </c>
      <c r="G17">
        <v>2</v>
      </c>
      <c r="H17" t="str">
        <f t="shared" si="0"/>
        <v>nesplnili</v>
      </c>
      <c r="I17" t="str">
        <f t="shared" si="1"/>
        <v/>
      </c>
      <c r="J17" t="str">
        <f t="shared" si="2"/>
        <v/>
      </c>
      <c r="K17" s="7">
        <f t="shared" si="3"/>
        <v>1000</v>
      </c>
      <c r="L17" s="7">
        <f t="shared" si="4"/>
        <v>1000</v>
      </c>
    </row>
    <row r="18" spans="1:12" x14ac:dyDescent="0.25">
      <c r="A18">
        <v>15</v>
      </c>
      <c r="B18" t="s">
        <v>11</v>
      </c>
      <c r="C18" t="s">
        <v>8</v>
      </c>
      <c r="D18">
        <v>2016</v>
      </c>
      <c r="E18">
        <v>100</v>
      </c>
      <c r="F18">
        <v>500</v>
      </c>
      <c r="G18">
        <v>2</v>
      </c>
      <c r="H18" t="str">
        <f t="shared" si="0"/>
        <v>nesplnili</v>
      </c>
      <c r="I18" t="str">
        <f t="shared" si="1"/>
        <v/>
      </c>
      <c r="J18" t="str">
        <f t="shared" si="2"/>
        <v/>
      </c>
      <c r="K18" s="7">
        <f t="shared" si="3"/>
        <v>1000</v>
      </c>
      <c r="L18" s="7">
        <f t="shared" si="4"/>
        <v>1000</v>
      </c>
    </row>
    <row r="19" spans="1:12" x14ac:dyDescent="0.25">
      <c r="A19">
        <v>16</v>
      </c>
      <c r="B19" t="s">
        <v>11</v>
      </c>
      <c r="C19" t="s">
        <v>10</v>
      </c>
      <c r="D19">
        <v>2016</v>
      </c>
      <c r="E19">
        <v>100</v>
      </c>
      <c r="F19">
        <v>500</v>
      </c>
      <c r="G19">
        <v>10</v>
      </c>
      <c r="H19" t="str">
        <f t="shared" si="0"/>
        <v>nesplnili</v>
      </c>
      <c r="I19" t="str">
        <f t="shared" si="1"/>
        <v/>
      </c>
      <c r="J19" t="str">
        <f t="shared" si="2"/>
        <v/>
      </c>
      <c r="K19" s="7">
        <f t="shared" si="3"/>
        <v>1000</v>
      </c>
      <c r="L19" s="7">
        <f t="shared" si="4"/>
        <v>1000</v>
      </c>
    </row>
    <row r="20" spans="1:12" x14ac:dyDescent="0.25">
      <c r="A20">
        <v>17</v>
      </c>
      <c r="B20" t="s">
        <v>11</v>
      </c>
      <c r="C20" t="s">
        <v>8</v>
      </c>
      <c r="D20">
        <v>2014</v>
      </c>
      <c r="E20">
        <v>200</v>
      </c>
      <c r="F20">
        <v>500</v>
      </c>
      <c r="G20">
        <v>10</v>
      </c>
      <c r="H20" t="str">
        <f t="shared" si="0"/>
        <v>splnili</v>
      </c>
      <c r="I20" t="str">
        <f t="shared" si="1"/>
        <v/>
      </c>
      <c r="J20" t="str">
        <f t="shared" si="2"/>
        <v/>
      </c>
      <c r="K20" s="7">
        <f t="shared" si="3"/>
        <v>11000</v>
      </c>
      <c r="L20" s="7">
        <f t="shared" si="4"/>
        <v>11000</v>
      </c>
    </row>
    <row r="21" spans="1:12" x14ac:dyDescent="0.25">
      <c r="A21">
        <v>18</v>
      </c>
      <c r="B21" t="s">
        <v>11</v>
      </c>
      <c r="C21" t="s">
        <v>9</v>
      </c>
      <c r="D21">
        <v>2014</v>
      </c>
      <c r="E21">
        <v>100</v>
      </c>
      <c r="F21">
        <v>200</v>
      </c>
      <c r="G21">
        <v>15</v>
      </c>
      <c r="H21" t="str">
        <f t="shared" si="0"/>
        <v>nesplnili</v>
      </c>
      <c r="I21" t="str">
        <f t="shared" si="1"/>
        <v/>
      </c>
      <c r="J21" t="str">
        <f t="shared" si="2"/>
        <v>příliš zaměstnanců</v>
      </c>
      <c r="K21" s="7">
        <f t="shared" si="3"/>
        <v>0</v>
      </c>
      <c r="L21" s="7">
        <f t="shared" si="4"/>
        <v>0</v>
      </c>
    </row>
    <row r="22" spans="1:12" x14ac:dyDescent="0.25">
      <c r="A22">
        <v>19</v>
      </c>
      <c r="B22" t="s">
        <v>12</v>
      </c>
      <c r="C22" t="s">
        <v>10</v>
      </c>
      <c r="D22">
        <v>2015</v>
      </c>
      <c r="E22">
        <v>100</v>
      </c>
      <c r="F22">
        <v>200</v>
      </c>
      <c r="G22">
        <v>2</v>
      </c>
      <c r="H22" t="str">
        <f t="shared" si="0"/>
        <v>nesplnili</v>
      </c>
      <c r="I22" t="str">
        <f t="shared" si="1"/>
        <v/>
      </c>
      <c r="J22" t="str">
        <f t="shared" si="2"/>
        <v/>
      </c>
      <c r="K22" s="7">
        <f t="shared" si="3"/>
        <v>1000</v>
      </c>
      <c r="L22" s="7">
        <f t="shared" si="4"/>
        <v>1000</v>
      </c>
    </row>
    <row r="23" spans="1:12" x14ac:dyDescent="0.25">
      <c r="A23">
        <v>20</v>
      </c>
      <c r="B23" t="s">
        <v>12</v>
      </c>
      <c r="C23" t="s">
        <v>8</v>
      </c>
      <c r="D23">
        <v>2016</v>
      </c>
      <c r="E23">
        <v>100</v>
      </c>
      <c r="F23">
        <v>200</v>
      </c>
      <c r="G23">
        <v>10</v>
      </c>
      <c r="H23" t="str">
        <f t="shared" si="0"/>
        <v>nesplnili</v>
      </c>
      <c r="I23" t="str">
        <f t="shared" si="1"/>
        <v/>
      </c>
      <c r="J23" t="str">
        <f t="shared" si="2"/>
        <v/>
      </c>
      <c r="K23" s="7">
        <f t="shared" si="3"/>
        <v>1000</v>
      </c>
      <c r="L23" s="7">
        <f t="shared" si="4"/>
        <v>1000</v>
      </c>
    </row>
    <row r="24" spans="1:12" x14ac:dyDescent="0.25">
      <c r="A24">
        <v>21</v>
      </c>
      <c r="B24" t="s">
        <v>12</v>
      </c>
      <c r="C24" t="s">
        <v>9</v>
      </c>
      <c r="D24">
        <v>2016</v>
      </c>
      <c r="E24">
        <v>100</v>
      </c>
      <c r="F24">
        <v>200</v>
      </c>
      <c r="G24">
        <v>10</v>
      </c>
      <c r="H24" t="str">
        <f t="shared" si="0"/>
        <v>nesplnili</v>
      </c>
      <c r="I24" t="str">
        <f t="shared" si="1"/>
        <v/>
      </c>
      <c r="J24" t="str">
        <f t="shared" si="2"/>
        <v/>
      </c>
      <c r="K24" s="7">
        <f t="shared" si="3"/>
        <v>1000</v>
      </c>
      <c r="L24" s="7">
        <f t="shared" si="4"/>
        <v>1000</v>
      </c>
    </row>
    <row r="25" spans="1:12" x14ac:dyDescent="0.25">
      <c r="A25">
        <v>22</v>
      </c>
      <c r="B25" t="s">
        <v>12</v>
      </c>
      <c r="C25" t="s">
        <v>8</v>
      </c>
      <c r="D25">
        <v>2014</v>
      </c>
      <c r="E25">
        <v>100</v>
      </c>
      <c r="F25">
        <v>200</v>
      </c>
      <c r="G25">
        <v>2</v>
      </c>
      <c r="H25" t="str">
        <f t="shared" si="0"/>
        <v>nesplnili</v>
      </c>
      <c r="I25" t="str">
        <f t="shared" si="1"/>
        <v/>
      </c>
      <c r="J25" t="str">
        <f t="shared" si="2"/>
        <v/>
      </c>
      <c r="K25" s="7">
        <f t="shared" si="3"/>
        <v>1000</v>
      </c>
      <c r="L25" s="7">
        <f t="shared" si="4"/>
        <v>1000</v>
      </c>
    </row>
    <row r="26" spans="1:12" x14ac:dyDescent="0.25">
      <c r="A26">
        <v>23</v>
      </c>
      <c r="B26" t="s">
        <v>11</v>
      </c>
      <c r="C26" t="s">
        <v>9</v>
      </c>
      <c r="D26">
        <v>2015</v>
      </c>
      <c r="E26">
        <v>600</v>
      </c>
      <c r="F26">
        <v>200</v>
      </c>
      <c r="G26">
        <v>10</v>
      </c>
      <c r="H26" t="str">
        <f t="shared" si="0"/>
        <v>splnili</v>
      </c>
      <c r="I26" t="str">
        <f t="shared" si="1"/>
        <v/>
      </c>
      <c r="J26" t="str">
        <f t="shared" si="2"/>
        <v/>
      </c>
      <c r="K26" s="7">
        <f t="shared" si="3"/>
        <v>11000</v>
      </c>
      <c r="L26" s="7">
        <f t="shared" si="4"/>
        <v>11000</v>
      </c>
    </row>
    <row r="27" spans="1:12" x14ac:dyDescent="0.25">
      <c r="A27">
        <v>24</v>
      </c>
      <c r="B27" t="s">
        <v>12</v>
      </c>
      <c r="C27" t="s">
        <v>9</v>
      </c>
      <c r="D27">
        <v>2014</v>
      </c>
      <c r="E27">
        <v>100</v>
      </c>
      <c r="F27">
        <v>200</v>
      </c>
      <c r="G27">
        <v>15</v>
      </c>
      <c r="H27" t="str">
        <f t="shared" si="0"/>
        <v>nesplnili</v>
      </c>
      <c r="I27" t="str">
        <f t="shared" si="1"/>
        <v/>
      </c>
      <c r="J27" t="str">
        <f t="shared" si="2"/>
        <v>příliš zaměstnanců</v>
      </c>
      <c r="K27" s="7">
        <f t="shared" si="3"/>
        <v>0</v>
      </c>
      <c r="L27" s="7">
        <f t="shared" si="4"/>
        <v>0</v>
      </c>
    </row>
    <row r="28" spans="1:12" x14ac:dyDescent="0.25">
      <c r="A28">
        <v>25</v>
      </c>
      <c r="B28" t="s">
        <v>7</v>
      </c>
      <c r="C28" t="s">
        <v>10</v>
      </c>
      <c r="D28">
        <v>2015</v>
      </c>
      <c r="E28">
        <v>50</v>
      </c>
      <c r="F28">
        <v>100</v>
      </c>
      <c r="G28">
        <v>10</v>
      </c>
      <c r="H28" t="str">
        <f t="shared" si="0"/>
        <v>nesplnili</v>
      </c>
      <c r="I28" t="str">
        <f t="shared" si="1"/>
        <v/>
      </c>
      <c r="J28" t="str">
        <f t="shared" si="2"/>
        <v/>
      </c>
      <c r="K28" s="7">
        <f t="shared" si="3"/>
        <v>1000</v>
      </c>
      <c r="L28" s="7">
        <f t="shared" si="4"/>
        <v>1000</v>
      </c>
    </row>
    <row r="29" spans="1:12" x14ac:dyDescent="0.25">
      <c r="A29">
        <v>26</v>
      </c>
      <c r="B29" t="s">
        <v>11</v>
      </c>
      <c r="C29" t="s">
        <v>10</v>
      </c>
      <c r="D29">
        <v>2014</v>
      </c>
      <c r="E29">
        <v>50</v>
      </c>
      <c r="F29">
        <v>100</v>
      </c>
      <c r="G29">
        <v>10</v>
      </c>
      <c r="H29" t="str">
        <f t="shared" si="0"/>
        <v>nesplnili</v>
      </c>
      <c r="I29" t="str">
        <f t="shared" si="1"/>
        <v/>
      </c>
      <c r="J29" t="str">
        <f t="shared" si="2"/>
        <v/>
      </c>
      <c r="K29" s="7">
        <f t="shared" si="3"/>
        <v>1000</v>
      </c>
      <c r="L29" s="7">
        <f t="shared" si="4"/>
        <v>1000</v>
      </c>
    </row>
    <row r="30" spans="1:12" x14ac:dyDescent="0.25">
      <c r="A30">
        <v>27</v>
      </c>
      <c r="B30" t="s">
        <v>12</v>
      </c>
      <c r="C30" t="s">
        <v>8</v>
      </c>
      <c r="D30">
        <v>2014</v>
      </c>
      <c r="E30">
        <v>50</v>
      </c>
      <c r="F30">
        <v>100</v>
      </c>
      <c r="G30">
        <v>10</v>
      </c>
      <c r="H30" t="str">
        <f t="shared" si="0"/>
        <v>nesplnili</v>
      </c>
      <c r="I30" t="str">
        <f t="shared" si="1"/>
        <v/>
      </c>
      <c r="J30" t="str">
        <f t="shared" si="2"/>
        <v/>
      </c>
      <c r="K30" s="7">
        <f t="shared" si="3"/>
        <v>1000</v>
      </c>
      <c r="L30" s="7">
        <f t="shared" si="4"/>
        <v>1000</v>
      </c>
    </row>
  </sheetData>
  <conditionalFormatting sqref="J4:J30">
    <cfRule type="cellIs" dxfId="4" priority="1" operator="equal">
      <formula>"příliš zaměstnanců"</formula>
    </cfRule>
  </conditionalFormatting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G2" sqref="G2"/>
    </sheetView>
  </sheetViews>
  <sheetFormatPr defaultRowHeight="15" x14ac:dyDescent="0.25"/>
  <cols>
    <col min="1" max="1" width="10.140625" bestFit="1" customWidth="1"/>
    <col min="7" max="7" width="11.28515625" bestFit="1" customWidth="1"/>
    <col min="8" max="8" width="10.140625" bestFit="1" customWidth="1"/>
    <col min="9" max="9" width="21" bestFit="1" customWidth="1"/>
    <col min="10" max="10" width="10.140625" bestFit="1" customWidth="1"/>
  </cols>
  <sheetData>
    <row r="1" spans="1:11" x14ac:dyDescent="0.25">
      <c r="A1" s="9">
        <f ca="1">TODAY()</f>
        <v>43326</v>
      </c>
    </row>
    <row r="2" spans="1:11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31</v>
      </c>
      <c r="I2" t="s">
        <v>32</v>
      </c>
      <c r="J2" t="s">
        <v>33</v>
      </c>
    </row>
    <row r="3" spans="1:11" x14ac:dyDescent="0.25">
      <c r="A3">
        <v>1</v>
      </c>
      <c r="B3" t="s">
        <v>12</v>
      </c>
      <c r="C3" t="s">
        <v>10</v>
      </c>
      <c r="D3">
        <v>2016</v>
      </c>
      <c r="E3">
        <v>1000</v>
      </c>
      <c r="F3">
        <v>1000</v>
      </c>
      <c r="G3">
        <v>2</v>
      </c>
      <c r="H3" s="9">
        <v>43378</v>
      </c>
      <c r="I3">
        <f ca="1">H3-$A$1</f>
        <v>52</v>
      </c>
      <c r="J3" s="9">
        <f>H3+14</f>
        <v>43392</v>
      </c>
      <c r="K3" t="str">
        <f ca="1">IF((J3-$A$1)&lt;5,"zaplatit","")</f>
        <v/>
      </c>
    </row>
    <row r="4" spans="1:11" x14ac:dyDescent="0.25">
      <c r="A4">
        <v>2</v>
      </c>
      <c r="B4" t="s">
        <v>7</v>
      </c>
      <c r="C4" t="s">
        <v>10</v>
      </c>
      <c r="D4">
        <v>2016</v>
      </c>
      <c r="E4">
        <v>500</v>
      </c>
      <c r="F4">
        <v>1000</v>
      </c>
      <c r="G4">
        <v>10</v>
      </c>
      <c r="H4" s="9">
        <v>43171</v>
      </c>
      <c r="I4">
        <f t="shared" ref="I4:I29" ca="1" si="0">H4-$A$1</f>
        <v>-155</v>
      </c>
      <c r="J4" s="9">
        <f t="shared" ref="J4:J29" si="1">H4+14</f>
        <v>43185</v>
      </c>
      <c r="K4" t="str">
        <f t="shared" ref="K4:K29" ca="1" si="2">IF((J4-$A$1)&lt;5,"zaplatit","")</f>
        <v>zaplatit</v>
      </c>
    </row>
    <row r="5" spans="1:11" x14ac:dyDescent="0.25">
      <c r="A5">
        <v>3</v>
      </c>
      <c r="B5" t="s">
        <v>12</v>
      </c>
      <c r="C5" t="s">
        <v>8</v>
      </c>
      <c r="D5">
        <v>2015</v>
      </c>
      <c r="E5">
        <v>200</v>
      </c>
      <c r="F5">
        <v>500</v>
      </c>
      <c r="G5">
        <v>10</v>
      </c>
      <c r="H5" s="9">
        <v>43178</v>
      </c>
      <c r="I5">
        <f t="shared" ca="1" si="0"/>
        <v>-148</v>
      </c>
      <c r="J5" s="9">
        <f t="shared" si="1"/>
        <v>43192</v>
      </c>
      <c r="K5" t="str">
        <f t="shared" ca="1" si="2"/>
        <v>zaplatit</v>
      </c>
    </row>
    <row r="6" spans="1:11" x14ac:dyDescent="0.25">
      <c r="A6">
        <v>4</v>
      </c>
      <c r="B6" t="s">
        <v>7</v>
      </c>
      <c r="C6" t="s">
        <v>8</v>
      </c>
      <c r="D6">
        <v>2016</v>
      </c>
      <c r="E6">
        <v>200</v>
      </c>
      <c r="F6">
        <v>500</v>
      </c>
      <c r="G6">
        <v>2</v>
      </c>
      <c r="H6" s="9">
        <v>43185</v>
      </c>
      <c r="I6">
        <f t="shared" ca="1" si="0"/>
        <v>-141</v>
      </c>
      <c r="J6" s="9">
        <f t="shared" si="1"/>
        <v>43199</v>
      </c>
      <c r="K6" t="str">
        <f t="shared" ca="1" si="2"/>
        <v>zaplatit</v>
      </c>
    </row>
    <row r="7" spans="1:11" x14ac:dyDescent="0.25">
      <c r="A7">
        <v>5</v>
      </c>
      <c r="B7" t="s">
        <v>7</v>
      </c>
      <c r="C7" t="s">
        <v>9</v>
      </c>
      <c r="D7">
        <v>2016</v>
      </c>
      <c r="E7">
        <v>200</v>
      </c>
      <c r="F7">
        <v>500</v>
      </c>
      <c r="G7">
        <v>15</v>
      </c>
      <c r="H7" s="9">
        <v>43192</v>
      </c>
      <c r="I7">
        <f t="shared" ca="1" si="0"/>
        <v>-134</v>
      </c>
      <c r="J7" s="9">
        <f t="shared" si="1"/>
        <v>43206</v>
      </c>
      <c r="K7" t="str">
        <f t="shared" ca="1" si="2"/>
        <v>zaplatit</v>
      </c>
    </row>
    <row r="8" spans="1:11" x14ac:dyDescent="0.25">
      <c r="A8">
        <v>6</v>
      </c>
      <c r="B8" t="s">
        <v>7</v>
      </c>
      <c r="C8" t="s">
        <v>8</v>
      </c>
      <c r="D8">
        <v>2014</v>
      </c>
      <c r="E8">
        <v>200</v>
      </c>
      <c r="F8">
        <v>500</v>
      </c>
      <c r="G8">
        <v>10</v>
      </c>
      <c r="H8" s="9">
        <v>43199</v>
      </c>
      <c r="I8">
        <f t="shared" ca="1" si="0"/>
        <v>-127</v>
      </c>
      <c r="J8" s="9">
        <f t="shared" si="1"/>
        <v>43213</v>
      </c>
      <c r="K8" t="str">
        <f t="shared" ca="1" si="2"/>
        <v>zaplatit</v>
      </c>
    </row>
    <row r="9" spans="1:11" x14ac:dyDescent="0.25">
      <c r="A9">
        <v>7</v>
      </c>
      <c r="B9" t="s">
        <v>11</v>
      </c>
      <c r="C9" t="s">
        <v>9</v>
      </c>
      <c r="D9">
        <v>2016</v>
      </c>
      <c r="E9">
        <v>100</v>
      </c>
      <c r="F9">
        <v>500</v>
      </c>
      <c r="G9">
        <v>10</v>
      </c>
      <c r="H9" s="9">
        <v>43206</v>
      </c>
      <c r="I9">
        <f t="shared" ca="1" si="0"/>
        <v>-120</v>
      </c>
      <c r="J9" s="9">
        <f t="shared" si="1"/>
        <v>43220</v>
      </c>
      <c r="K9" t="str">
        <f t="shared" ca="1" si="2"/>
        <v>zaplatit</v>
      </c>
    </row>
    <row r="10" spans="1:11" x14ac:dyDescent="0.25">
      <c r="A10">
        <v>8</v>
      </c>
      <c r="B10" t="s">
        <v>12</v>
      </c>
      <c r="C10" t="s">
        <v>9</v>
      </c>
      <c r="D10">
        <v>2015</v>
      </c>
      <c r="E10">
        <v>100</v>
      </c>
      <c r="F10">
        <v>500</v>
      </c>
      <c r="G10">
        <v>10</v>
      </c>
      <c r="H10" s="9">
        <v>43213</v>
      </c>
      <c r="I10">
        <f t="shared" ca="1" si="0"/>
        <v>-113</v>
      </c>
      <c r="J10" s="9">
        <f t="shared" si="1"/>
        <v>43227</v>
      </c>
      <c r="K10" t="str">
        <f t="shared" ca="1" si="2"/>
        <v>zaplatit</v>
      </c>
    </row>
    <row r="11" spans="1:11" x14ac:dyDescent="0.25">
      <c r="A11">
        <v>9</v>
      </c>
      <c r="B11" t="s">
        <v>7</v>
      </c>
      <c r="C11" t="s">
        <v>8</v>
      </c>
      <c r="D11">
        <v>2015</v>
      </c>
      <c r="E11">
        <v>100</v>
      </c>
      <c r="F11">
        <v>500</v>
      </c>
      <c r="G11">
        <v>10</v>
      </c>
      <c r="H11" s="9">
        <v>43373</v>
      </c>
      <c r="I11">
        <f t="shared" ca="1" si="0"/>
        <v>47</v>
      </c>
      <c r="J11" s="9">
        <f t="shared" si="1"/>
        <v>43387</v>
      </c>
      <c r="K11" t="str">
        <f t="shared" ca="1" si="2"/>
        <v/>
      </c>
    </row>
    <row r="12" spans="1:11" x14ac:dyDescent="0.25">
      <c r="A12">
        <v>10</v>
      </c>
      <c r="B12" t="s">
        <v>7</v>
      </c>
      <c r="C12" t="s">
        <v>9</v>
      </c>
      <c r="D12">
        <v>2015</v>
      </c>
      <c r="E12">
        <v>100</v>
      </c>
      <c r="F12">
        <v>500</v>
      </c>
      <c r="G12">
        <v>2</v>
      </c>
      <c r="H12" s="9">
        <v>43227</v>
      </c>
      <c r="I12">
        <f t="shared" ca="1" si="0"/>
        <v>-99</v>
      </c>
      <c r="J12" s="9">
        <f t="shared" si="1"/>
        <v>43241</v>
      </c>
      <c r="K12" t="str">
        <f t="shared" ca="1" si="2"/>
        <v>zaplatit</v>
      </c>
    </row>
    <row r="13" spans="1:11" x14ac:dyDescent="0.25">
      <c r="A13">
        <v>11</v>
      </c>
      <c r="B13" t="s">
        <v>7</v>
      </c>
      <c r="C13" t="s">
        <v>10</v>
      </c>
      <c r="D13">
        <v>2016</v>
      </c>
      <c r="E13">
        <v>100</v>
      </c>
      <c r="F13">
        <v>500</v>
      </c>
      <c r="G13">
        <v>10</v>
      </c>
      <c r="H13" s="9">
        <v>43234</v>
      </c>
      <c r="I13">
        <f t="shared" ca="1" si="0"/>
        <v>-92</v>
      </c>
      <c r="J13" s="9">
        <f t="shared" si="1"/>
        <v>43248</v>
      </c>
      <c r="K13" t="str">
        <f t="shared" ca="1" si="2"/>
        <v>zaplatit</v>
      </c>
    </row>
    <row r="14" spans="1:11" x14ac:dyDescent="0.25">
      <c r="A14">
        <v>12</v>
      </c>
      <c r="B14" t="s">
        <v>7</v>
      </c>
      <c r="C14" t="s">
        <v>9</v>
      </c>
      <c r="D14">
        <v>2014</v>
      </c>
      <c r="E14">
        <v>100</v>
      </c>
      <c r="F14">
        <v>500</v>
      </c>
      <c r="G14">
        <v>10</v>
      </c>
      <c r="H14" s="9">
        <v>43241</v>
      </c>
      <c r="I14">
        <f t="shared" ca="1" si="0"/>
        <v>-85</v>
      </c>
      <c r="J14" s="9">
        <f t="shared" si="1"/>
        <v>43255</v>
      </c>
      <c r="K14" t="str">
        <f t="shared" ca="1" si="2"/>
        <v>zaplatit</v>
      </c>
    </row>
    <row r="15" spans="1:11" x14ac:dyDescent="0.25">
      <c r="A15">
        <v>13</v>
      </c>
      <c r="B15" t="s">
        <v>11</v>
      </c>
      <c r="C15" t="s">
        <v>8</v>
      </c>
      <c r="D15">
        <v>2015</v>
      </c>
      <c r="E15">
        <v>100</v>
      </c>
      <c r="F15">
        <v>500</v>
      </c>
      <c r="G15">
        <v>15</v>
      </c>
      <c r="H15" s="9">
        <v>43248</v>
      </c>
      <c r="I15">
        <f t="shared" ca="1" si="0"/>
        <v>-78</v>
      </c>
      <c r="J15" s="9">
        <f t="shared" si="1"/>
        <v>43262</v>
      </c>
      <c r="K15" t="str">
        <f t="shared" ca="1" si="2"/>
        <v>zaplatit</v>
      </c>
    </row>
    <row r="16" spans="1:11" x14ac:dyDescent="0.25">
      <c r="A16">
        <v>14</v>
      </c>
      <c r="B16" t="s">
        <v>11</v>
      </c>
      <c r="C16" t="s">
        <v>10</v>
      </c>
      <c r="D16">
        <v>2015</v>
      </c>
      <c r="E16">
        <v>100</v>
      </c>
      <c r="F16">
        <v>500</v>
      </c>
      <c r="G16">
        <v>2</v>
      </c>
      <c r="H16" s="9">
        <v>43255</v>
      </c>
      <c r="I16">
        <f t="shared" ca="1" si="0"/>
        <v>-71</v>
      </c>
      <c r="J16" s="9">
        <f t="shared" si="1"/>
        <v>43269</v>
      </c>
      <c r="K16" t="str">
        <f t="shared" ca="1" si="2"/>
        <v>zaplatit</v>
      </c>
    </row>
    <row r="17" spans="1:11" x14ac:dyDescent="0.25">
      <c r="A17">
        <v>15</v>
      </c>
      <c r="B17" t="s">
        <v>11</v>
      </c>
      <c r="C17" t="s">
        <v>8</v>
      </c>
      <c r="D17">
        <v>2016</v>
      </c>
      <c r="E17">
        <v>100</v>
      </c>
      <c r="F17">
        <v>500</v>
      </c>
      <c r="G17">
        <v>2</v>
      </c>
      <c r="H17" s="9">
        <v>43415</v>
      </c>
      <c r="I17">
        <f t="shared" ca="1" si="0"/>
        <v>89</v>
      </c>
      <c r="J17" s="9">
        <f t="shared" si="1"/>
        <v>43429</v>
      </c>
      <c r="K17" t="str">
        <f t="shared" ca="1" si="2"/>
        <v/>
      </c>
    </row>
    <row r="18" spans="1:11" x14ac:dyDescent="0.25">
      <c r="A18">
        <v>16</v>
      </c>
      <c r="B18" t="s">
        <v>11</v>
      </c>
      <c r="C18" t="s">
        <v>10</v>
      </c>
      <c r="D18">
        <v>2016</v>
      </c>
      <c r="E18">
        <v>100</v>
      </c>
      <c r="F18">
        <v>500</v>
      </c>
      <c r="G18">
        <v>10</v>
      </c>
      <c r="H18" s="9">
        <v>43269</v>
      </c>
      <c r="I18">
        <f t="shared" ca="1" si="0"/>
        <v>-57</v>
      </c>
      <c r="J18" s="9">
        <f t="shared" si="1"/>
        <v>43283</v>
      </c>
      <c r="K18" t="str">
        <f t="shared" ca="1" si="2"/>
        <v>zaplatit</v>
      </c>
    </row>
    <row r="19" spans="1:11" x14ac:dyDescent="0.25">
      <c r="A19">
        <v>17</v>
      </c>
      <c r="B19" t="s">
        <v>11</v>
      </c>
      <c r="C19" t="s">
        <v>8</v>
      </c>
      <c r="D19">
        <v>2014</v>
      </c>
      <c r="E19">
        <v>100</v>
      </c>
      <c r="F19">
        <v>500</v>
      </c>
      <c r="G19">
        <v>10</v>
      </c>
      <c r="H19" s="9">
        <v>43276</v>
      </c>
      <c r="I19">
        <f t="shared" ca="1" si="0"/>
        <v>-50</v>
      </c>
      <c r="J19" s="9">
        <f t="shared" si="1"/>
        <v>43290</v>
      </c>
      <c r="K19" t="str">
        <f t="shared" ca="1" si="2"/>
        <v>zaplatit</v>
      </c>
    </row>
    <row r="20" spans="1:11" x14ac:dyDescent="0.25">
      <c r="A20">
        <v>18</v>
      </c>
      <c r="B20" t="s">
        <v>11</v>
      </c>
      <c r="C20" t="s">
        <v>9</v>
      </c>
      <c r="D20">
        <v>2014</v>
      </c>
      <c r="E20">
        <v>100</v>
      </c>
      <c r="F20">
        <v>200</v>
      </c>
      <c r="G20">
        <v>15</v>
      </c>
      <c r="H20" s="9">
        <v>43283</v>
      </c>
      <c r="I20">
        <f t="shared" ca="1" si="0"/>
        <v>-43</v>
      </c>
      <c r="J20" s="9">
        <f t="shared" si="1"/>
        <v>43297</v>
      </c>
      <c r="K20" t="str">
        <f t="shared" ca="1" si="2"/>
        <v>zaplatit</v>
      </c>
    </row>
    <row r="21" spans="1:11" x14ac:dyDescent="0.25">
      <c r="A21">
        <v>19</v>
      </c>
      <c r="B21" t="s">
        <v>12</v>
      </c>
      <c r="C21" t="s">
        <v>10</v>
      </c>
      <c r="D21">
        <v>2015</v>
      </c>
      <c r="E21">
        <v>100</v>
      </c>
      <c r="F21">
        <v>200</v>
      </c>
      <c r="G21">
        <v>2</v>
      </c>
      <c r="H21" s="9">
        <v>43290</v>
      </c>
      <c r="I21">
        <f t="shared" ca="1" si="0"/>
        <v>-36</v>
      </c>
      <c r="J21" s="9">
        <f t="shared" si="1"/>
        <v>43304</v>
      </c>
      <c r="K21" t="str">
        <f t="shared" ca="1" si="2"/>
        <v>zaplatit</v>
      </c>
    </row>
    <row r="22" spans="1:11" x14ac:dyDescent="0.25">
      <c r="A22">
        <v>20</v>
      </c>
      <c r="B22" t="s">
        <v>12</v>
      </c>
      <c r="C22" t="s">
        <v>8</v>
      </c>
      <c r="D22">
        <v>2016</v>
      </c>
      <c r="E22">
        <v>100</v>
      </c>
      <c r="F22">
        <v>200</v>
      </c>
      <c r="G22">
        <v>10</v>
      </c>
      <c r="H22" s="9">
        <v>43297</v>
      </c>
      <c r="I22">
        <f t="shared" ca="1" si="0"/>
        <v>-29</v>
      </c>
      <c r="J22" s="9">
        <f t="shared" si="1"/>
        <v>43311</v>
      </c>
      <c r="K22" t="str">
        <f t="shared" ca="1" si="2"/>
        <v>zaplatit</v>
      </c>
    </row>
    <row r="23" spans="1:11" x14ac:dyDescent="0.25">
      <c r="A23">
        <v>21</v>
      </c>
      <c r="B23" t="s">
        <v>12</v>
      </c>
      <c r="C23" t="s">
        <v>9</v>
      </c>
      <c r="D23">
        <v>2016</v>
      </c>
      <c r="E23">
        <v>100</v>
      </c>
      <c r="F23">
        <v>200</v>
      </c>
      <c r="G23">
        <v>10</v>
      </c>
      <c r="H23" s="9">
        <v>43304</v>
      </c>
      <c r="I23">
        <f t="shared" ca="1" si="0"/>
        <v>-22</v>
      </c>
      <c r="J23" s="9">
        <f t="shared" si="1"/>
        <v>43318</v>
      </c>
      <c r="K23" t="str">
        <f t="shared" ca="1" si="2"/>
        <v>zaplatit</v>
      </c>
    </row>
    <row r="24" spans="1:11" x14ac:dyDescent="0.25">
      <c r="A24">
        <v>22</v>
      </c>
      <c r="B24" t="s">
        <v>12</v>
      </c>
      <c r="C24" t="s">
        <v>8</v>
      </c>
      <c r="D24">
        <v>2014</v>
      </c>
      <c r="E24">
        <v>100</v>
      </c>
      <c r="F24">
        <v>200</v>
      </c>
      <c r="G24">
        <v>2</v>
      </c>
      <c r="H24" s="9">
        <v>43311</v>
      </c>
      <c r="I24">
        <f t="shared" ca="1" si="0"/>
        <v>-15</v>
      </c>
      <c r="J24" s="9">
        <f t="shared" si="1"/>
        <v>43325</v>
      </c>
      <c r="K24" t="str">
        <f t="shared" ca="1" si="2"/>
        <v>zaplatit</v>
      </c>
    </row>
    <row r="25" spans="1:11" x14ac:dyDescent="0.25">
      <c r="A25">
        <v>23</v>
      </c>
      <c r="B25" t="s">
        <v>11</v>
      </c>
      <c r="C25" t="s">
        <v>9</v>
      </c>
      <c r="D25">
        <v>2015</v>
      </c>
      <c r="E25">
        <v>100</v>
      </c>
      <c r="F25">
        <v>200</v>
      </c>
      <c r="G25">
        <v>15</v>
      </c>
      <c r="H25" s="9">
        <v>43318</v>
      </c>
      <c r="I25">
        <f t="shared" ca="1" si="0"/>
        <v>-8</v>
      </c>
      <c r="J25" s="9">
        <f t="shared" si="1"/>
        <v>43332</v>
      </c>
      <c r="K25" t="str">
        <f t="shared" ca="1" si="2"/>
        <v/>
      </c>
    </row>
    <row r="26" spans="1:11" x14ac:dyDescent="0.25">
      <c r="A26">
        <v>24</v>
      </c>
      <c r="B26" t="s">
        <v>12</v>
      </c>
      <c r="C26" t="s">
        <v>9</v>
      </c>
      <c r="D26">
        <v>2014</v>
      </c>
      <c r="E26">
        <v>100</v>
      </c>
      <c r="F26">
        <v>200</v>
      </c>
      <c r="G26">
        <v>15</v>
      </c>
      <c r="H26" s="9">
        <v>43325</v>
      </c>
      <c r="I26">
        <f t="shared" ca="1" si="0"/>
        <v>-1</v>
      </c>
      <c r="J26" s="9">
        <f t="shared" si="1"/>
        <v>43339</v>
      </c>
      <c r="K26" t="str">
        <f t="shared" ca="1" si="2"/>
        <v/>
      </c>
    </row>
    <row r="27" spans="1:11" x14ac:dyDescent="0.25">
      <c r="A27">
        <v>25</v>
      </c>
      <c r="B27" t="s">
        <v>7</v>
      </c>
      <c r="C27" t="s">
        <v>10</v>
      </c>
      <c r="D27">
        <v>2015</v>
      </c>
      <c r="E27">
        <v>50</v>
      </c>
      <c r="F27">
        <v>100</v>
      </c>
      <c r="G27">
        <v>10</v>
      </c>
      <c r="H27" s="9">
        <v>43332</v>
      </c>
      <c r="I27">
        <f t="shared" ca="1" si="0"/>
        <v>6</v>
      </c>
      <c r="J27" s="9">
        <f t="shared" si="1"/>
        <v>43346</v>
      </c>
      <c r="K27" t="str">
        <f t="shared" ca="1" si="2"/>
        <v/>
      </c>
    </row>
    <row r="28" spans="1:11" x14ac:dyDescent="0.25">
      <c r="A28">
        <v>26</v>
      </c>
      <c r="B28" t="s">
        <v>11</v>
      </c>
      <c r="C28" t="s">
        <v>10</v>
      </c>
      <c r="D28">
        <v>2014</v>
      </c>
      <c r="E28">
        <v>50</v>
      </c>
      <c r="F28">
        <v>100</v>
      </c>
      <c r="G28">
        <v>10</v>
      </c>
      <c r="H28" s="9">
        <v>43339</v>
      </c>
      <c r="I28">
        <f t="shared" ca="1" si="0"/>
        <v>13</v>
      </c>
      <c r="J28" s="9">
        <f t="shared" si="1"/>
        <v>43353</v>
      </c>
      <c r="K28" t="str">
        <f t="shared" ca="1" si="2"/>
        <v/>
      </c>
    </row>
    <row r="29" spans="1:11" x14ac:dyDescent="0.25">
      <c r="A29">
        <v>27</v>
      </c>
      <c r="B29" t="s">
        <v>12</v>
      </c>
      <c r="C29" t="s">
        <v>8</v>
      </c>
      <c r="D29">
        <v>2014</v>
      </c>
      <c r="E29">
        <v>50</v>
      </c>
      <c r="F29">
        <v>100</v>
      </c>
      <c r="G29">
        <v>10</v>
      </c>
      <c r="H29" s="9">
        <v>43346</v>
      </c>
      <c r="I29">
        <f t="shared" ca="1" si="0"/>
        <v>20</v>
      </c>
      <c r="J29" s="9">
        <f t="shared" si="1"/>
        <v>43360</v>
      </c>
      <c r="K29" t="str">
        <f t="shared" ca="1" si="2"/>
        <v/>
      </c>
    </row>
  </sheetData>
  <conditionalFormatting sqref="I1:I1048576 J2:K2">
    <cfRule type="cellIs" dxfId="3" priority="2" operator="lessThan">
      <formula>0</formula>
    </cfRule>
  </conditionalFormatting>
  <conditionalFormatting sqref="H2:H29 H82:H1048576">
    <cfRule type="cellIs" dxfId="2" priority="1" operator="lessThan">
      <formula>$A$1</formula>
    </cfRule>
  </conditionalFormatting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28"/>
  <sheetViews>
    <sheetView workbookViewId="0">
      <selection activeCell="I8" sqref="I8"/>
    </sheetView>
  </sheetViews>
  <sheetFormatPr defaultRowHeight="15" x14ac:dyDescent="0.25"/>
  <cols>
    <col min="7" max="7" width="11.285156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34</v>
      </c>
    </row>
    <row r="2" spans="1:8" x14ac:dyDescent="0.25">
      <c r="A2">
        <v>1</v>
      </c>
      <c r="B2" t="s">
        <v>12</v>
      </c>
      <c r="C2" t="s">
        <v>10</v>
      </c>
      <c r="D2">
        <v>2016</v>
      </c>
      <c r="E2">
        <v>1000</v>
      </c>
      <c r="F2">
        <v>1000</v>
      </c>
      <c r="G2">
        <v>2</v>
      </c>
      <c r="H2" t="s">
        <v>35</v>
      </c>
    </row>
    <row r="3" spans="1:8" x14ac:dyDescent="0.25">
      <c r="A3">
        <v>3</v>
      </c>
      <c r="B3" t="s">
        <v>12</v>
      </c>
      <c r="C3" t="s">
        <v>8</v>
      </c>
      <c r="D3">
        <v>2015</v>
      </c>
      <c r="E3">
        <v>200</v>
      </c>
      <c r="F3">
        <v>500</v>
      </c>
      <c r="G3">
        <v>10</v>
      </c>
      <c r="H3" t="s">
        <v>37</v>
      </c>
    </row>
    <row r="4" spans="1:8" hidden="1" x14ac:dyDescent="0.25">
      <c r="A4">
        <v>25</v>
      </c>
      <c r="B4" t="s">
        <v>7</v>
      </c>
      <c r="C4" t="s">
        <v>10</v>
      </c>
      <c r="D4">
        <v>2015</v>
      </c>
      <c r="E4">
        <v>50</v>
      </c>
      <c r="F4">
        <v>100</v>
      </c>
      <c r="G4">
        <v>10</v>
      </c>
      <c r="H4" t="s">
        <v>35</v>
      </c>
    </row>
    <row r="5" spans="1:8" hidden="1" x14ac:dyDescent="0.25">
      <c r="A5">
        <v>2</v>
      </c>
      <c r="B5" t="s">
        <v>7</v>
      </c>
      <c r="C5" t="s">
        <v>10</v>
      </c>
      <c r="D5">
        <v>2016</v>
      </c>
      <c r="E5">
        <v>500</v>
      </c>
      <c r="F5">
        <v>1000</v>
      </c>
      <c r="G5">
        <v>10</v>
      </c>
      <c r="H5" t="s">
        <v>36</v>
      </c>
    </row>
    <row r="6" spans="1:8" x14ac:dyDescent="0.25">
      <c r="A6">
        <v>7</v>
      </c>
      <c r="B6" t="s">
        <v>11</v>
      </c>
      <c r="C6" t="s">
        <v>9</v>
      </c>
      <c r="D6">
        <v>2016</v>
      </c>
      <c r="E6">
        <v>100</v>
      </c>
      <c r="F6">
        <v>500</v>
      </c>
      <c r="G6">
        <v>10</v>
      </c>
      <c r="H6" t="s">
        <v>41</v>
      </c>
    </row>
    <row r="7" spans="1:8" x14ac:dyDescent="0.25">
      <c r="A7">
        <v>8</v>
      </c>
      <c r="B7" t="s">
        <v>12</v>
      </c>
      <c r="C7" t="s">
        <v>9</v>
      </c>
      <c r="D7">
        <v>2015</v>
      </c>
      <c r="E7">
        <v>100</v>
      </c>
      <c r="F7">
        <v>500</v>
      </c>
      <c r="G7">
        <v>10</v>
      </c>
      <c r="H7" t="s">
        <v>42</v>
      </c>
    </row>
    <row r="8" spans="1:8" x14ac:dyDescent="0.25">
      <c r="A8">
        <v>13</v>
      </c>
      <c r="B8" t="s">
        <v>11</v>
      </c>
      <c r="C8" t="s">
        <v>8</v>
      </c>
      <c r="D8">
        <v>2015</v>
      </c>
      <c r="E8">
        <v>100</v>
      </c>
      <c r="F8">
        <v>500</v>
      </c>
      <c r="G8">
        <v>15</v>
      </c>
      <c r="H8" t="s">
        <v>35</v>
      </c>
    </row>
    <row r="9" spans="1:8" x14ac:dyDescent="0.25">
      <c r="A9">
        <v>14</v>
      </c>
      <c r="B9" t="s">
        <v>11</v>
      </c>
      <c r="C9" t="s">
        <v>10</v>
      </c>
      <c r="D9">
        <v>2015</v>
      </c>
      <c r="E9">
        <v>100</v>
      </c>
      <c r="F9">
        <v>500</v>
      </c>
      <c r="G9">
        <v>2</v>
      </c>
      <c r="H9" t="s">
        <v>36</v>
      </c>
    </row>
    <row r="10" spans="1:8" x14ac:dyDescent="0.25">
      <c r="A10">
        <v>15</v>
      </c>
      <c r="B10" t="s">
        <v>11</v>
      </c>
      <c r="C10" t="s">
        <v>8</v>
      </c>
      <c r="D10">
        <v>2016</v>
      </c>
      <c r="E10">
        <v>100</v>
      </c>
      <c r="F10">
        <v>500</v>
      </c>
      <c r="G10">
        <v>2</v>
      </c>
      <c r="H10" t="s">
        <v>37</v>
      </c>
    </row>
    <row r="11" spans="1:8" hidden="1" x14ac:dyDescent="0.25">
      <c r="A11">
        <v>4</v>
      </c>
      <c r="B11" t="s">
        <v>7</v>
      </c>
      <c r="C11" t="s">
        <v>8</v>
      </c>
      <c r="D11">
        <v>2016</v>
      </c>
      <c r="E11">
        <v>200</v>
      </c>
      <c r="F11">
        <v>500</v>
      </c>
      <c r="G11">
        <v>2</v>
      </c>
      <c r="H11" t="s">
        <v>38</v>
      </c>
    </row>
    <row r="12" spans="1:8" x14ac:dyDescent="0.25">
      <c r="A12">
        <v>16</v>
      </c>
      <c r="B12" t="s">
        <v>11</v>
      </c>
      <c r="C12" t="s">
        <v>10</v>
      </c>
      <c r="D12">
        <v>2016</v>
      </c>
      <c r="E12">
        <v>100</v>
      </c>
      <c r="F12">
        <v>500</v>
      </c>
      <c r="G12">
        <v>10</v>
      </c>
      <c r="H12" t="s">
        <v>38</v>
      </c>
    </row>
    <row r="13" spans="1:8" hidden="1" x14ac:dyDescent="0.25">
      <c r="A13">
        <v>5</v>
      </c>
      <c r="B13" t="s">
        <v>7</v>
      </c>
      <c r="C13" t="s">
        <v>9</v>
      </c>
      <c r="D13">
        <v>2016</v>
      </c>
      <c r="E13">
        <v>200</v>
      </c>
      <c r="F13">
        <v>500</v>
      </c>
      <c r="G13">
        <v>15</v>
      </c>
      <c r="H13" t="s">
        <v>39</v>
      </c>
    </row>
    <row r="14" spans="1:8" hidden="1" x14ac:dyDescent="0.25">
      <c r="A14">
        <v>17</v>
      </c>
      <c r="B14" t="s">
        <v>11</v>
      </c>
      <c r="C14" t="s">
        <v>8</v>
      </c>
      <c r="D14">
        <v>2014</v>
      </c>
      <c r="E14">
        <v>100</v>
      </c>
      <c r="F14">
        <v>500</v>
      </c>
      <c r="G14">
        <v>10</v>
      </c>
      <c r="H14" t="s">
        <v>39</v>
      </c>
    </row>
    <row r="15" spans="1:8" hidden="1" x14ac:dyDescent="0.25">
      <c r="A15">
        <v>6</v>
      </c>
      <c r="B15" t="s">
        <v>7</v>
      </c>
      <c r="C15" t="s">
        <v>8</v>
      </c>
      <c r="D15">
        <v>2014</v>
      </c>
      <c r="E15">
        <v>200</v>
      </c>
      <c r="F15">
        <v>500</v>
      </c>
      <c r="G15">
        <v>10</v>
      </c>
      <c r="H15" t="s">
        <v>40</v>
      </c>
    </row>
    <row r="16" spans="1:8" hidden="1" x14ac:dyDescent="0.25">
      <c r="A16">
        <v>18</v>
      </c>
      <c r="B16" t="s">
        <v>11</v>
      </c>
      <c r="C16" t="s">
        <v>9</v>
      </c>
      <c r="D16">
        <v>2014</v>
      </c>
      <c r="E16">
        <v>100</v>
      </c>
      <c r="F16">
        <v>200</v>
      </c>
      <c r="G16">
        <v>15</v>
      </c>
      <c r="H16" t="s">
        <v>40</v>
      </c>
    </row>
    <row r="17" spans="1:8" x14ac:dyDescent="0.25">
      <c r="A17">
        <v>19</v>
      </c>
      <c r="B17" t="s">
        <v>12</v>
      </c>
      <c r="C17" t="s">
        <v>10</v>
      </c>
      <c r="D17">
        <v>2015</v>
      </c>
      <c r="E17">
        <v>100</v>
      </c>
      <c r="F17">
        <v>200</v>
      </c>
      <c r="G17">
        <v>2</v>
      </c>
      <c r="H17" t="s">
        <v>41</v>
      </c>
    </row>
    <row r="18" spans="1:8" x14ac:dyDescent="0.25">
      <c r="A18">
        <v>20</v>
      </c>
      <c r="B18" t="s">
        <v>12</v>
      </c>
      <c r="C18" t="s">
        <v>8</v>
      </c>
      <c r="D18">
        <v>2016</v>
      </c>
      <c r="E18">
        <v>100</v>
      </c>
      <c r="F18">
        <v>200</v>
      </c>
      <c r="G18">
        <v>10</v>
      </c>
      <c r="H18" t="s">
        <v>42</v>
      </c>
    </row>
    <row r="19" spans="1:8" x14ac:dyDescent="0.25">
      <c r="A19">
        <v>21</v>
      </c>
      <c r="B19" t="s">
        <v>12</v>
      </c>
      <c r="C19" t="s">
        <v>9</v>
      </c>
      <c r="D19">
        <v>2016</v>
      </c>
      <c r="E19">
        <v>100</v>
      </c>
      <c r="F19">
        <v>200</v>
      </c>
      <c r="G19">
        <v>10</v>
      </c>
      <c r="H19" t="s">
        <v>43</v>
      </c>
    </row>
    <row r="20" spans="1:8" hidden="1" x14ac:dyDescent="0.25">
      <c r="A20">
        <v>22</v>
      </c>
      <c r="B20" t="s">
        <v>12</v>
      </c>
      <c r="C20" t="s">
        <v>8</v>
      </c>
      <c r="D20">
        <v>2014</v>
      </c>
      <c r="E20">
        <v>100</v>
      </c>
      <c r="F20">
        <v>200</v>
      </c>
      <c r="G20">
        <v>2</v>
      </c>
      <c r="H20" t="s">
        <v>44</v>
      </c>
    </row>
    <row r="21" spans="1:8" hidden="1" x14ac:dyDescent="0.25">
      <c r="A21">
        <v>9</v>
      </c>
      <c r="B21" t="s">
        <v>7</v>
      </c>
      <c r="C21" t="s">
        <v>8</v>
      </c>
      <c r="D21">
        <v>2015</v>
      </c>
      <c r="E21">
        <v>100</v>
      </c>
      <c r="F21">
        <v>500</v>
      </c>
      <c r="G21">
        <v>10</v>
      </c>
      <c r="H21" t="s">
        <v>43</v>
      </c>
    </row>
    <row r="22" spans="1:8" x14ac:dyDescent="0.25">
      <c r="A22">
        <v>23</v>
      </c>
      <c r="B22" t="s">
        <v>11</v>
      </c>
      <c r="C22" t="s">
        <v>9</v>
      </c>
      <c r="D22">
        <v>2015</v>
      </c>
      <c r="E22">
        <v>100</v>
      </c>
      <c r="F22">
        <v>200</v>
      </c>
      <c r="G22">
        <v>15</v>
      </c>
      <c r="H22" t="s">
        <v>45</v>
      </c>
    </row>
    <row r="23" spans="1:8" hidden="1" x14ac:dyDescent="0.25">
      <c r="A23">
        <v>10</v>
      </c>
      <c r="B23" t="s">
        <v>7</v>
      </c>
      <c r="C23" t="s">
        <v>9</v>
      </c>
      <c r="D23">
        <v>2015</v>
      </c>
      <c r="E23">
        <v>100</v>
      </c>
      <c r="F23">
        <v>500</v>
      </c>
      <c r="G23">
        <v>2</v>
      </c>
      <c r="H23" t="s">
        <v>44</v>
      </c>
    </row>
    <row r="24" spans="1:8" hidden="1" x14ac:dyDescent="0.25">
      <c r="A24">
        <v>24</v>
      </c>
      <c r="B24" t="s">
        <v>12</v>
      </c>
      <c r="C24" t="s">
        <v>9</v>
      </c>
      <c r="D24">
        <v>2014</v>
      </c>
      <c r="E24">
        <v>100</v>
      </c>
      <c r="F24">
        <v>200</v>
      </c>
      <c r="G24">
        <v>15</v>
      </c>
      <c r="H24" t="s">
        <v>46</v>
      </c>
    </row>
    <row r="25" spans="1:8" hidden="1" x14ac:dyDescent="0.25">
      <c r="A25">
        <v>11</v>
      </c>
      <c r="B25" t="s">
        <v>7</v>
      </c>
      <c r="C25" t="s">
        <v>10</v>
      </c>
      <c r="D25">
        <v>2016</v>
      </c>
      <c r="E25">
        <v>100</v>
      </c>
      <c r="F25">
        <v>500</v>
      </c>
      <c r="G25">
        <v>10</v>
      </c>
      <c r="H25" t="s">
        <v>45</v>
      </c>
    </row>
    <row r="26" spans="1:8" hidden="1" x14ac:dyDescent="0.25">
      <c r="A26">
        <v>26</v>
      </c>
      <c r="B26" t="s">
        <v>11</v>
      </c>
      <c r="C26" t="s">
        <v>10</v>
      </c>
      <c r="D26">
        <v>2014</v>
      </c>
      <c r="E26">
        <v>50</v>
      </c>
      <c r="F26">
        <v>100</v>
      </c>
      <c r="G26">
        <v>10</v>
      </c>
      <c r="H26" t="s">
        <v>36</v>
      </c>
    </row>
    <row r="27" spans="1:8" hidden="1" x14ac:dyDescent="0.25">
      <c r="A27">
        <v>12</v>
      </c>
      <c r="B27" t="s">
        <v>7</v>
      </c>
      <c r="C27" t="s">
        <v>9</v>
      </c>
      <c r="D27">
        <v>2014</v>
      </c>
      <c r="E27">
        <v>100</v>
      </c>
      <c r="F27">
        <v>500</v>
      </c>
      <c r="G27">
        <v>10</v>
      </c>
      <c r="H27" t="s">
        <v>46</v>
      </c>
    </row>
    <row r="28" spans="1:8" hidden="1" x14ac:dyDescent="0.25">
      <c r="A28">
        <v>27</v>
      </c>
      <c r="B28" t="s">
        <v>12</v>
      </c>
      <c r="C28" t="s">
        <v>8</v>
      </c>
      <c r="D28">
        <v>2014</v>
      </c>
      <c r="E28">
        <v>50</v>
      </c>
      <c r="F28">
        <v>100</v>
      </c>
      <c r="G28">
        <v>10</v>
      </c>
      <c r="H28" t="s">
        <v>37</v>
      </c>
    </row>
  </sheetData>
  <autoFilter ref="A1:H28">
    <filterColumn colId="1">
      <customFilters>
        <customFilter operator="notEqual" val="Praha"/>
      </customFilters>
    </filterColumn>
    <filterColumn colId="3">
      <customFilters>
        <customFilter operator="greaterThanOrEqual" val="2015"/>
      </customFilters>
    </filterColumn>
    <sortState ref="A2:H28">
      <sortCondition ref="A1:A28"/>
    </sortState>
  </autoFilter>
  <sortState ref="A2:H28">
    <sortCondition ref="H2:H28" customList="leden,únor,březen,duben,květen,červen,červenec,srpen,září,říjen,listopad,prosinec"/>
  </sortState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B1" sqref="B1"/>
    </sheetView>
  </sheetViews>
  <sheetFormatPr defaultRowHeight="15" x14ac:dyDescent="0.25"/>
  <cols>
    <col min="1" max="6" width="9.140625" customWidth="1"/>
    <col min="7" max="7" width="11.28515625" customWidth="1"/>
    <col min="8" max="8" width="9.140625" customWidth="1"/>
  </cols>
  <sheetData>
    <row r="1" spans="1:8" x14ac:dyDescent="0.25">
      <c r="A1" t="s">
        <v>47</v>
      </c>
      <c r="B1">
        <f>COUNTA(B3:B29)</f>
        <v>27</v>
      </c>
      <c r="E1">
        <f>SUM(E3:E330)</f>
        <v>5150</v>
      </c>
      <c r="F1">
        <f>AVERAGE(F3:F620)</f>
        <v>414.81481481481484</v>
      </c>
      <c r="G1">
        <f>SUM(G3:G32)</f>
        <v>239</v>
      </c>
    </row>
    <row r="2" spans="1:8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4</v>
      </c>
      <c r="G2" t="s">
        <v>4</v>
      </c>
      <c r="H2" t="s">
        <v>29</v>
      </c>
    </row>
    <row r="3" spans="1:8" x14ac:dyDescent="0.25">
      <c r="A3">
        <v>7</v>
      </c>
      <c r="B3" t="s">
        <v>11</v>
      </c>
      <c r="C3" t="s">
        <v>9</v>
      </c>
      <c r="D3">
        <v>2016</v>
      </c>
      <c r="E3">
        <f>'seznam (2)'!F4+'seznam (2)'!F4</f>
        <v>1000</v>
      </c>
      <c r="F3">
        <v>500</v>
      </c>
      <c r="G3">
        <v>10</v>
      </c>
      <c r="H3">
        <f t="shared" ref="H3:H11" si="0">SUM(E3:G3)</f>
        <v>1510</v>
      </c>
    </row>
    <row r="4" spans="1:8" x14ac:dyDescent="0.25">
      <c r="A4">
        <v>13</v>
      </c>
      <c r="B4" t="s">
        <v>11</v>
      </c>
      <c r="C4" t="s">
        <v>8</v>
      </c>
      <c r="D4">
        <v>2015</v>
      </c>
      <c r="E4">
        <v>100</v>
      </c>
      <c r="F4">
        <v>500</v>
      </c>
      <c r="G4">
        <v>15</v>
      </c>
      <c r="H4">
        <f t="shared" si="0"/>
        <v>615</v>
      </c>
    </row>
    <row r="5" spans="1:8" x14ac:dyDescent="0.25">
      <c r="A5">
        <v>14</v>
      </c>
      <c r="B5" t="s">
        <v>11</v>
      </c>
      <c r="C5" t="s">
        <v>10</v>
      </c>
      <c r="D5">
        <v>2015</v>
      </c>
      <c r="E5">
        <v>100</v>
      </c>
      <c r="F5">
        <v>500</v>
      </c>
      <c r="G5">
        <v>2</v>
      </c>
      <c r="H5">
        <f t="shared" si="0"/>
        <v>602</v>
      </c>
    </row>
    <row r="6" spans="1:8" x14ac:dyDescent="0.25">
      <c r="A6">
        <v>15</v>
      </c>
      <c r="B6" t="s">
        <v>11</v>
      </c>
      <c r="C6" t="s">
        <v>8</v>
      </c>
      <c r="D6">
        <v>2016</v>
      </c>
      <c r="E6">
        <v>100</v>
      </c>
      <c r="F6">
        <v>500</v>
      </c>
      <c r="G6">
        <v>2</v>
      </c>
      <c r="H6">
        <f t="shared" si="0"/>
        <v>602</v>
      </c>
    </row>
    <row r="7" spans="1:8" x14ac:dyDescent="0.25">
      <c r="A7">
        <v>16</v>
      </c>
      <c r="B7" t="s">
        <v>11</v>
      </c>
      <c r="C7" t="s">
        <v>10</v>
      </c>
      <c r="D7">
        <v>2016</v>
      </c>
      <c r="E7">
        <v>100</v>
      </c>
      <c r="F7">
        <v>500</v>
      </c>
      <c r="G7">
        <v>10</v>
      </c>
      <c r="H7">
        <f t="shared" si="0"/>
        <v>610</v>
      </c>
    </row>
    <row r="8" spans="1:8" x14ac:dyDescent="0.25">
      <c r="A8">
        <v>17</v>
      </c>
      <c r="B8" t="s">
        <v>11</v>
      </c>
      <c r="C8" t="s">
        <v>8</v>
      </c>
      <c r="D8">
        <v>2014</v>
      </c>
      <c r="E8">
        <v>100</v>
      </c>
      <c r="F8">
        <v>500</v>
      </c>
      <c r="G8">
        <v>10</v>
      </c>
      <c r="H8">
        <f t="shared" si="0"/>
        <v>610</v>
      </c>
    </row>
    <row r="9" spans="1:8" x14ac:dyDescent="0.25">
      <c r="A9">
        <v>18</v>
      </c>
      <c r="B9" t="s">
        <v>11</v>
      </c>
      <c r="C9" t="s">
        <v>9</v>
      </c>
      <c r="D9">
        <v>2014</v>
      </c>
      <c r="E9">
        <v>100</v>
      </c>
      <c r="F9">
        <v>200</v>
      </c>
      <c r="G9">
        <v>15</v>
      </c>
      <c r="H9">
        <f t="shared" si="0"/>
        <v>315</v>
      </c>
    </row>
    <row r="10" spans="1:8" x14ac:dyDescent="0.25">
      <c r="A10">
        <v>23</v>
      </c>
      <c r="B10" t="s">
        <v>11</v>
      </c>
      <c r="C10" t="s">
        <v>9</v>
      </c>
      <c r="D10">
        <v>2015</v>
      </c>
      <c r="E10">
        <v>100</v>
      </c>
      <c r="F10">
        <v>200</v>
      </c>
      <c r="G10">
        <v>15</v>
      </c>
      <c r="H10">
        <f t="shared" si="0"/>
        <v>315</v>
      </c>
    </row>
    <row r="11" spans="1:8" x14ac:dyDescent="0.25">
      <c r="A11">
        <v>26</v>
      </c>
      <c r="B11" t="s">
        <v>11</v>
      </c>
      <c r="C11" t="s">
        <v>10</v>
      </c>
      <c r="D11">
        <v>2014</v>
      </c>
      <c r="E11">
        <v>50</v>
      </c>
      <c r="F11">
        <v>100</v>
      </c>
      <c r="G11">
        <v>10</v>
      </c>
      <c r="H11">
        <f t="shared" si="0"/>
        <v>160</v>
      </c>
    </row>
    <row r="12" spans="1:8" x14ac:dyDescent="0.25">
      <c r="A12">
        <v>1</v>
      </c>
      <c r="B12" t="s">
        <v>12</v>
      </c>
      <c r="C12" t="s">
        <v>10</v>
      </c>
      <c r="D12">
        <v>2016</v>
      </c>
      <c r="E12">
        <v>1000</v>
      </c>
      <c r="F12">
        <v>1000</v>
      </c>
      <c r="G12">
        <v>2</v>
      </c>
      <c r="H12">
        <f>SUM(E12:G12)</f>
        <v>2002</v>
      </c>
    </row>
    <row r="13" spans="1:8" x14ac:dyDescent="0.25">
      <c r="A13">
        <v>3</v>
      </c>
      <c r="B13" t="s">
        <v>12</v>
      </c>
      <c r="C13" t="s">
        <v>8</v>
      </c>
      <c r="D13">
        <v>2015</v>
      </c>
      <c r="E13">
        <v>200</v>
      </c>
      <c r="F13">
        <v>500</v>
      </c>
      <c r="G13">
        <v>10</v>
      </c>
      <c r="H13">
        <f t="shared" ref="H13:H29" si="1">SUM(E13:G13)</f>
        <v>710</v>
      </c>
    </row>
    <row r="14" spans="1:8" x14ac:dyDescent="0.25">
      <c r="A14">
        <v>8</v>
      </c>
      <c r="B14" t="s">
        <v>12</v>
      </c>
      <c r="C14" t="s">
        <v>9</v>
      </c>
      <c r="D14">
        <v>2015</v>
      </c>
      <c r="E14">
        <v>100</v>
      </c>
      <c r="F14">
        <v>500</v>
      </c>
      <c r="G14">
        <v>10</v>
      </c>
      <c r="H14">
        <f t="shared" si="1"/>
        <v>610</v>
      </c>
    </row>
    <row r="15" spans="1:8" x14ac:dyDescent="0.25">
      <c r="A15">
        <v>19</v>
      </c>
      <c r="B15" t="s">
        <v>12</v>
      </c>
      <c r="C15" t="s">
        <v>10</v>
      </c>
      <c r="D15">
        <v>2015</v>
      </c>
      <c r="E15">
        <v>100</v>
      </c>
      <c r="F15">
        <v>200</v>
      </c>
      <c r="G15">
        <v>2</v>
      </c>
      <c r="H15">
        <f t="shared" si="1"/>
        <v>302</v>
      </c>
    </row>
    <row r="16" spans="1:8" x14ac:dyDescent="0.25">
      <c r="A16">
        <v>20</v>
      </c>
      <c r="B16" t="s">
        <v>12</v>
      </c>
      <c r="C16" t="s">
        <v>8</v>
      </c>
      <c r="D16">
        <v>2016</v>
      </c>
      <c r="E16">
        <v>100</v>
      </c>
      <c r="F16">
        <v>200</v>
      </c>
      <c r="G16">
        <v>10</v>
      </c>
      <c r="H16">
        <f t="shared" si="1"/>
        <v>310</v>
      </c>
    </row>
    <row r="17" spans="1:8" x14ac:dyDescent="0.25">
      <c r="A17">
        <v>21</v>
      </c>
      <c r="B17" t="s">
        <v>12</v>
      </c>
      <c r="C17" t="s">
        <v>9</v>
      </c>
      <c r="D17">
        <v>2016</v>
      </c>
      <c r="E17">
        <v>100</v>
      </c>
      <c r="F17">
        <v>200</v>
      </c>
      <c r="G17">
        <v>10</v>
      </c>
      <c r="H17">
        <f t="shared" si="1"/>
        <v>310</v>
      </c>
    </row>
    <row r="18" spans="1:8" x14ac:dyDescent="0.25">
      <c r="A18">
        <v>22</v>
      </c>
      <c r="B18" t="s">
        <v>12</v>
      </c>
      <c r="C18" t="s">
        <v>8</v>
      </c>
      <c r="D18">
        <v>2014</v>
      </c>
      <c r="E18">
        <v>100</v>
      </c>
      <c r="F18">
        <v>200</v>
      </c>
      <c r="G18">
        <v>2</v>
      </c>
      <c r="H18">
        <f t="shared" si="1"/>
        <v>302</v>
      </c>
    </row>
    <row r="19" spans="1:8" x14ac:dyDescent="0.25">
      <c r="A19">
        <v>24</v>
      </c>
      <c r="B19" t="s">
        <v>12</v>
      </c>
      <c r="C19" t="s">
        <v>9</v>
      </c>
      <c r="D19">
        <v>2014</v>
      </c>
      <c r="E19">
        <v>100</v>
      </c>
      <c r="F19">
        <v>200</v>
      </c>
      <c r="G19">
        <v>15</v>
      </c>
      <c r="H19">
        <f t="shared" si="1"/>
        <v>315</v>
      </c>
    </row>
    <row r="20" spans="1:8" x14ac:dyDescent="0.25">
      <c r="A20">
        <v>27</v>
      </c>
      <c r="B20" t="s">
        <v>12</v>
      </c>
      <c r="C20" t="s">
        <v>8</v>
      </c>
      <c r="D20">
        <v>2014</v>
      </c>
      <c r="E20">
        <v>50</v>
      </c>
      <c r="F20">
        <v>100</v>
      </c>
      <c r="G20">
        <v>10</v>
      </c>
      <c r="H20">
        <f t="shared" si="1"/>
        <v>160</v>
      </c>
    </row>
    <row r="21" spans="1:8" x14ac:dyDescent="0.25">
      <c r="A21">
        <v>2</v>
      </c>
      <c r="B21" t="s">
        <v>7</v>
      </c>
      <c r="C21" t="s">
        <v>10</v>
      </c>
      <c r="D21">
        <v>2016</v>
      </c>
      <c r="E21">
        <v>500</v>
      </c>
      <c r="F21">
        <v>1000</v>
      </c>
      <c r="G21">
        <v>10</v>
      </c>
      <c r="H21">
        <f t="shared" si="1"/>
        <v>1510</v>
      </c>
    </row>
    <row r="22" spans="1:8" x14ac:dyDescent="0.25">
      <c r="A22">
        <v>4</v>
      </c>
      <c r="B22" t="s">
        <v>7</v>
      </c>
      <c r="C22" t="s">
        <v>8</v>
      </c>
      <c r="D22">
        <v>2016</v>
      </c>
      <c r="E22">
        <v>200</v>
      </c>
      <c r="F22">
        <v>500</v>
      </c>
      <c r="G22">
        <v>2</v>
      </c>
      <c r="H22">
        <f t="shared" si="1"/>
        <v>702</v>
      </c>
    </row>
    <row r="23" spans="1:8" x14ac:dyDescent="0.25">
      <c r="A23">
        <v>5</v>
      </c>
      <c r="B23" t="s">
        <v>7</v>
      </c>
      <c r="C23" t="s">
        <v>9</v>
      </c>
      <c r="D23">
        <v>2016</v>
      </c>
      <c r="E23">
        <v>200</v>
      </c>
      <c r="F23">
        <v>500</v>
      </c>
      <c r="G23">
        <v>15</v>
      </c>
      <c r="H23">
        <f t="shared" si="1"/>
        <v>715</v>
      </c>
    </row>
    <row r="24" spans="1:8" x14ac:dyDescent="0.25">
      <c r="A24">
        <v>6</v>
      </c>
      <c r="B24" t="s">
        <v>7</v>
      </c>
      <c r="C24" t="s">
        <v>8</v>
      </c>
      <c r="D24">
        <v>2014</v>
      </c>
      <c r="E24">
        <v>200</v>
      </c>
      <c r="F24">
        <v>500</v>
      </c>
      <c r="G24">
        <v>10</v>
      </c>
      <c r="H24">
        <f t="shared" si="1"/>
        <v>710</v>
      </c>
    </row>
    <row r="25" spans="1:8" x14ac:dyDescent="0.25">
      <c r="A25">
        <v>9</v>
      </c>
      <c r="B25" t="s">
        <v>7</v>
      </c>
      <c r="C25" t="s">
        <v>8</v>
      </c>
      <c r="D25">
        <v>2015</v>
      </c>
      <c r="E25">
        <v>100</v>
      </c>
      <c r="F25">
        <v>500</v>
      </c>
      <c r="G25">
        <v>10</v>
      </c>
      <c r="H25">
        <f t="shared" si="1"/>
        <v>610</v>
      </c>
    </row>
    <row r="26" spans="1:8" x14ac:dyDescent="0.25">
      <c r="A26">
        <v>10</v>
      </c>
      <c r="B26" t="s">
        <v>7</v>
      </c>
      <c r="C26" t="s">
        <v>9</v>
      </c>
      <c r="D26">
        <v>2015</v>
      </c>
      <c r="E26">
        <v>100</v>
      </c>
      <c r="F26">
        <v>500</v>
      </c>
      <c r="G26">
        <v>2</v>
      </c>
      <c r="H26">
        <f t="shared" si="1"/>
        <v>602</v>
      </c>
    </row>
    <row r="27" spans="1:8" x14ac:dyDescent="0.25">
      <c r="A27">
        <v>11</v>
      </c>
      <c r="B27" t="s">
        <v>7</v>
      </c>
      <c r="C27" t="s">
        <v>10</v>
      </c>
      <c r="D27">
        <v>2016</v>
      </c>
      <c r="E27">
        <v>100</v>
      </c>
      <c r="F27">
        <v>500</v>
      </c>
      <c r="G27">
        <v>10</v>
      </c>
      <c r="H27">
        <f t="shared" si="1"/>
        <v>610</v>
      </c>
    </row>
    <row r="28" spans="1:8" x14ac:dyDescent="0.25">
      <c r="A28">
        <v>12</v>
      </c>
      <c r="B28" t="s">
        <v>7</v>
      </c>
      <c r="C28" t="s">
        <v>9</v>
      </c>
      <c r="D28">
        <v>2014</v>
      </c>
      <c r="E28">
        <v>100</v>
      </c>
      <c r="F28">
        <v>500</v>
      </c>
      <c r="G28">
        <v>10</v>
      </c>
      <c r="H28">
        <f t="shared" si="1"/>
        <v>610</v>
      </c>
    </row>
    <row r="29" spans="1:8" x14ac:dyDescent="0.25">
      <c r="A29">
        <v>25</v>
      </c>
      <c r="B29" t="s">
        <v>7</v>
      </c>
      <c r="C29" t="s">
        <v>10</v>
      </c>
      <c r="D29">
        <v>2015</v>
      </c>
      <c r="E29">
        <v>50</v>
      </c>
      <c r="F29">
        <v>100</v>
      </c>
      <c r="G29">
        <v>10</v>
      </c>
      <c r="H29">
        <f t="shared" si="1"/>
        <v>160</v>
      </c>
    </row>
  </sheetData>
  <sortState ref="A2:H28">
    <sortCondition ref="B2:B28"/>
  </sortState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H7" sqref="H7"/>
    </sheetView>
  </sheetViews>
  <sheetFormatPr defaultRowHeight="15" x14ac:dyDescent="0.25"/>
  <sheetData>
    <row r="1" spans="1:8" x14ac:dyDescent="0.25">
      <c r="A1" t="s">
        <v>47</v>
      </c>
      <c r="B1">
        <f>'seznam (2)'!B1</f>
        <v>27</v>
      </c>
      <c r="C1">
        <f>'seznam (2)'!C1</f>
        <v>0</v>
      </c>
      <c r="D1">
        <f>'seznam (2)'!D1</f>
        <v>0</v>
      </c>
      <c r="E1">
        <f>'seznam (2)'!E1</f>
        <v>5150</v>
      </c>
      <c r="F1">
        <f>'seznam (2)'!F1</f>
        <v>414.81481481481484</v>
      </c>
      <c r="G1">
        <f>'seznam (2)'!G1</f>
        <v>239</v>
      </c>
      <c r="H1" t="s">
        <v>48</v>
      </c>
    </row>
    <row r="3" spans="1:8" x14ac:dyDescent="0.25">
      <c r="C3">
        <f>'seznam (2)'!D6</f>
        <v>2016</v>
      </c>
      <c r="D3">
        <f>'seznam (2)'!E6</f>
        <v>100</v>
      </c>
      <c r="E3">
        <f>'seznam (2)'!F6</f>
        <v>500</v>
      </c>
      <c r="F3">
        <f>'seznam (2)'!G6</f>
        <v>2</v>
      </c>
      <c r="G3">
        <f>'seznam (2)'!H6</f>
        <v>602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sqref="A1:G10"/>
    </sheetView>
  </sheetViews>
  <sheetFormatPr defaultRowHeight="15" x14ac:dyDescent="0.25"/>
  <cols>
    <col min="1" max="1" width="10" customWidth="1"/>
    <col min="2" max="2" width="10.5703125" customWidth="1"/>
    <col min="3" max="3" width="10.140625" customWidth="1"/>
    <col min="6" max="6" width="11.42578125" customWidth="1"/>
    <col min="7" max="7" width="13.4257812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>
        <v>25</v>
      </c>
      <c r="B2" t="s">
        <v>7</v>
      </c>
      <c r="C2" t="s">
        <v>10</v>
      </c>
      <c r="D2">
        <v>2015</v>
      </c>
      <c r="E2">
        <v>50</v>
      </c>
      <c r="F2">
        <v>100</v>
      </c>
      <c r="G2">
        <v>10</v>
      </c>
    </row>
    <row r="3" spans="1:7" x14ac:dyDescent="0.25">
      <c r="A3">
        <v>23</v>
      </c>
      <c r="B3" t="s">
        <v>11</v>
      </c>
      <c r="C3" t="s">
        <v>9</v>
      </c>
      <c r="D3">
        <v>2015</v>
      </c>
      <c r="E3">
        <v>100</v>
      </c>
      <c r="F3">
        <v>200</v>
      </c>
      <c r="G3">
        <v>15</v>
      </c>
    </row>
    <row r="4" spans="1:7" x14ac:dyDescent="0.25">
      <c r="A4">
        <v>3</v>
      </c>
      <c r="B4" t="s">
        <v>12</v>
      </c>
      <c r="C4" t="s">
        <v>8</v>
      </c>
      <c r="D4">
        <v>2015</v>
      </c>
      <c r="E4">
        <v>200</v>
      </c>
      <c r="F4">
        <v>500</v>
      </c>
      <c r="G4">
        <v>10</v>
      </c>
    </row>
    <row r="5" spans="1:7" x14ac:dyDescent="0.25">
      <c r="A5">
        <v>19</v>
      </c>
      <c r="B5" t="s">
        <v>12</v>
      </c>
      <c r="C5" t="s">
        <v>10</v>
      </c>
      <c r="D5">
        <v>2015</v>
      </c>
      <c r="E5">
        <v>100</v>
      </c>
      <c r="F5">
        <v>200</v>
      </c>
      <c r="G5">
        <v>2</v>
      </c>
    </row>
    <row r="6" spans="1:7" x14ac:dyDescent="0.25">
      <c r="A6">
        <v>14</v>
      </c>
      <c r="B6" t="s">
        <v>11</v>
      </c>
      <c r="C6" t="s">
        <v>10</v>
      </c>
      <c r="D6">
        <v>2015</v>
      </c>
      <c r="E6">
        <v>100</v>
      </c>
      <c r="F6">
        <v>500</v>
      </c>
      <c r="G6">
        <v>2</v>
      </c>
    </row>
    <row r="7" spans="1:7" x14ac:dyDescent="0.25">
      <c r="A7">
        <v>13</v>
      </c>
      <c r="B7" t="s">
        <v>11</v>
      </c>
      <c r="C7" t="s">
        <v>8</v>
      </c>
      <c r="D7">
        <v>2015</v>
      </c>
      <c r="E7">
        <v>100</v>
      </c>
      <c r="F7">
        <v>500</v>
      </c>
      <c r="G7">
        <v>15</v>
      </c>
    </row>
    <row r="8" spans="1:7" x14ac:dyDescent="0.25">
      <c r="A8">
        <v>10</v>
      </c>
      <c r="B8" t="s">
        <v>7</v>
      </c>
      <c r="C8" t="s">
        <v>9</v>
      </c>
      <c r="D8">
        <v>2015</v>
      </c>
      <c r="E8">
        <v>100</v>
      </c>
      <c r="F8">
        <v>500</v>
      </c>
      <c r="G8">
        <v>2</v>
      </c>
    </row>
    <row r="9" spans="1:7" x14ac:dyDescent="0.25">
      <c r="A9">
        <v>8</v>
      </c>
      <c r="B9" t="s">
        <v>12</v>
      </c>
      <c r="C9" t="s">
        <v>9</v>
      </c>
      <c r="D9">
        <v>2015</v>
      </c>
      <c r="E9">
        <v>100</v>
      </c>
      <c r="F9">
        <v>500</v>
      </c>
      <c r="G9">
        <v>10</v>
      </c>
    </row>
    <row r="10" spans="1:7" x14ac:dyDescent="0.25">
      <c r="A10">
        <v>9</v>
      </c>
      <c r="B10" t="s">
        <v>7</v>
      </c>
      <c r="C10" t="s">
        <v>8</v>
      </c>
      <c r="D10">
        <v>2015</v>
      </c>
      <c r="E10">
        <v>100</v>
      </c>
      <c r="F10">
        <v>500</v>
      </c>
      <c r="G10">
        <v>10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C13" sqref="C13"/>
    </sheetView>
  </sheetViews>
  <sheetFormatPr defaultRowHeight="15" x14ac:dyDescent="0.25"/>
  <cols>
    <col min="1" max="1" width="10" customWidth="1"/>
    <col min="2" max="2" width="10.5703125" customWidth="1"/>
    <col min="3" max="3" width="10.140625" customWidth="1"/>
    <col min="6" max="6" width="11.42578125" customWidth="1"/>
    <col min="7" max="7" width="13.4257812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>
        <v>27</v>
      </c>
      <c r="B2" t="s">
        <v>12</v>
      </c>
      <c r="C2" t="s">
        <v>8</v>
      </c>
      <c r="D2">
        <v>2014</v>
      </c>
      <c r="E2">
        <v>50</v>
      </c>
      <c r="F2">
        <v>100</v>
      </c>
      <c r="G2">
        <v>10</v>
      </c>
    </row>
    <row r="3" spans="1:7" x14ac:dyDescent="0.25">
      <c r="A3">
        <v>26</v>
      </c>
      <c r="B3" t="s">
        <v>11</v>
      </c>
      <c r="C3" t="s">
        <v>10</v>
      </c>
      <c r="D3">
        <v>2014</v>
      </c>
      <c r="E3">
        <v>50</v>
      </c>
      <c r="F3">
        <v>100</v>
      </c>
      <c r="G3">
        <v>10</v>
      </c>
    </row>
    <row r="4" spans="1:7" x14ac:dyDescent="0.25">
      <c r="A4">
        <v>24</v>
      </c>
      <c r="B4" t="s">
        <v>12</v>
      </c>
      <c r="C4" t="s">
        <v>9</v>
      </c>
      <c r="D4">
        <v>2014</v>
      </c>
      <c r="E4">
        <v>100</v>
      </c>
      <c r="F4">
        <v>200</v>
      </c>
      <c r="G4">
        <v>15</v>
      </c>
    </row>
    <row r="5" spans="1:7" x14ac:dyDescent="0.25">
      <c r="A5">
        <v>22</v>
      </c>
      <c r="B5" t="s">
        <v>12</v>
      </c>
      <c r="C5" t="s">
        <v>8</v>
      </c>
      <c r="D5">
        <v>2014</v>
      </c>
      <c r="E5">
        <v>100</v>
      </c>
      <c r="F5">
        <v>200</v>
      </c>
      <c r="G5">
        <v>2</v>
      </c>
    </row>
    <row r="6" spans="1:7" x14ac:dyDescent="0.25">
      <c r="A6">
        <v>18</v>
      </c>
      <c r="B6" t="s">
        <v>11</v>
      </c>
      <c r="C6" t="s">
        <v>9</v>
      </c>
      <c r="D6">
        <v>2014</v>
      </c>
      <c r="E6">
        <v>100</v>
      </c>
      <c r="F6">
        <v>200</v>
      </c>
      <c r="G6">
        <v>15</v>
      </c>
    </row>
    <row r="7" spans="1:7" x14ac:dyDescent="0.25">
      <c r="A7">
        <v>6</v>
      </c>
      <c r="B7" t="s">
        <v>7</v>
      </c>
      <c r="C7" t="s">
        <v>8</v>
      </c>
      <c r="D7">
        <v>2014</v>
      </c>
      <c r="E7">
        <v>200</v>
      </c>
      <c r="F7">
        <v>500</v>
      </c>
      <c r="G7">
        <v>10</v>
      </c>
    </row>
    <row r="8" spans="1:7" x14ac:dyDescent="0.25">
      <c r="A8">
        <v>17</v>
      </c>
      <c r="B8" t="s">
        <v>11</v>
      </c>
      <c r="C8" t="s">
        <v>8</v>
      </c>
      <c r="D8">
        <v>2014</v>
      </c>
      <c r="E8">
        <v>100</v>
      </c>
      <c r="F8">
        <v>500</v>
      </c>
      <c r="G8">
        <v>10</v>
      </c>
    </row>
    <row r="9" spans="1:7" x14ac:dyDescent="0.25">
      <c r="A9">
        <v>12</v>
      </c>
      <c r="B9" t="s">
        <v>7</v>
      </c>
      <c r="C9" t="s">
        <v>9</v>
      </c>
      <c r="D9">
        <v>2014</v>
      </c>
      <c r="E9">
        <v>100</v>
      </c>
      <c r="F9">
        <v>500</v>
      </c>
      <c r="G9">
        <v>10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/>
  </sheetViews>
  <sheetFormatPr defaultRowHeight="15" x14ac:dyDescent="0.25"/>
  <cols>
    <col min="1" max="1" width="15.7109375" bestFit="1" customWidth="1"/>
    <col min="2" max="2" width="13.28515625" bestFit="1" customWidth="1"/>
  </cols>
  <sheetData>
    <row r="1" spans="1:2" x14ac:dyDescent="0.25">
      <c r="A1" s="11" t="s">
        <v>1</v>
      </c>
      <c r="B1" t="s">
        <v>11</v>
      </c>
    </row>
    <row r="3" spans="1:2" x14ac:dyDescent="0.25">
      <c r="A3" s="11" t="s">
        <v>49</v>
      </c>
      <c r="B3" t="s">
        <v>51</v>
      </c>
    </row>
    <row r="4" spans="1:2" x14ac:dyDescent="0.25">
      <c r="A4" s="12">
        <v>2014</v>
      </c>
      <c r="B4" s="10">
        <v>250</v>
      </c>
    </row>
    <row r="5" spans="1:2" x14ac:dyDescent="0.25">
      <c r="A5" s="12">
        <v>2015</v>
      </c>
      <c r="B5" s="10">
        <v>300</v>
      </c>
    </row>
    <row r="6" spans="1:2" x14ac:dyDescent="0.25">
      <c r="A6" s="12">
        <v>2016</v>
      </c>
      <c r="B6" s="10">
        <v>300</v>
      </c>
    </row>
    <row r="7" spans="1:2" x14ac:dyDescent="0.25">
      <c r="A7" s="12" t="s">
        <v>50</v>
      </c>
      <c r="B7" s="10">
        <v>850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/>
  </sheetViews>
  <sheetFormatPr defaultRowHeight="15" x14ac:dyDescent="0.25"/>
  <cols>
    <col min="1" max="1" width="15.7109375" bestFit="1" customWidth="1"/>
    <col min="2" max="2" width="13.28515625" bestFit="1" customWidth="1"/>
  </cols>
  <sheetData>
    <row r="1" spans="1:2" x14ac:dyDescent="0.25">
      <c r="A1" s="11" t="s">
        <v>1</v>
      </c>
      <c r="B1" t="s">
        <v>12</v>
      </c>
    </row>
    <row r="3" spans="1:2" x14ac:dyDescent="0.25">
      <c r="A3" s="11" t="s">
        <v>49</v>
      </c>
      <c r="B3" t="s">
        <v>51</v>
      </c>
    </row>
    <row r="4" spans="1:2" x14ac:dyDescent="0.25">
      <c r="A4" s="12">
        <v>2014</v>
      </c>
      <c r="B4" s="10">
        <v>250</v>
      </c>
    </row>
    <row r="5" spans="1:2" x14ac:dyDescent="0.25">
      <c r="A5" s="12">
        <v>2015</v>
      </c>
      <c r="B5" s="10">
        <v>400</v>
      </c>
    </row>
    <row r="6" spans="1:2" x14ac:dyDescent="0.25">
      <c r="A6" s="12">
        <v>2016</v>
      </c>
      <c r="B6" s="10">
        <v>300</v>
      </c>
    </row>
    <row r="7" spans="1:2" x14ac:dyDescent="0.25">
      <c r="A7" s="12" t="s">
        <v>50</v>
      </c>
      <c r="B7" s="10">
        <v>950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/>
  </sheetViews>
  <sheetFormatPr defaultRowHeight="15" x14ac:dyDescent="0.25"/>
  <cols>
    <col min="1" max="1" width="15.7109375" bestFit="1" customWidth="1"/>
    <col min="2" max="2" width="13.28515625" bestFit="1" customWidth="1"/>
  </cols>
  <sheetData>
    <row r="1" spans="1:2" x14ac:dyDescent="0.25">
      <c r="A1" s="11" t="s">
        <v>1</v>
      </c>
      <c r="B1" t="s">
        <v>7</v>
      </c>
    </row>
    <row r="3" spans="1:2" x14ac:dyDescent="0.25">
      <c r="A3" s="11" t="s">
        <v>49</v>
      </c>
      <c r="B3" t="s">
        <v>51</v>
      </c>
    </row>
    <row r="4" spans="1:2" x14ac:dyDescent="0.25">
      <c r="A4" s="12">
        <v>2014</v>
      </c>
      <c r="B4" s="10">
        <v>300</v>
      </c>
    </row>
    <row r="5" spans="1:2" x14ac:dyDescent="0.25">
      <c r="A5" s="12">
        <v>2015</v>
      </c>
      <c r="B5" s="10">
        <v>250</v>
      </c>
    </row>
    <row r="6" spans="1:2" x14ac:dyDescent="0.25">
      <c r="A6" s="12">
        <v>2016</v>
      </c>
      <c r="B6" s="10">
        <v>1000</v>
      </c>
    </row>
    <row r="7" spans="1:2" x14ac:dyDescent="0.25">
      <c r="A7" s="12" t="s">
        <v>50</v>
      </c>
      <c r="B7" s="10">
        <v>1550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1" sqref="B1"/>
    </sheetView>
  </sheetViews>
  <sheetFormatPr defaultRowHeight="15" x14ac:dyDescent="0.25"/>
  <cols>
    <col min="1" max="1" width="15.7109375" customWidth="1"/>
    <col min="2" max="2" width="13.28515625" customWidth="1"/>
    <col min="3" max="4" width="5" customWidth="1"/>
    <col min="5" max="5" width="14.42578125" bestFit="1" customWidth="1"/>
  </cols>
  <sheetData>
    <row r="1" spans="1:2" x14ac:dyDescent="0.25">
      <c r="A1" s="11" t="s">
        <v>1</v>
      </c>
      <c r="B1" t="s">
        <v>55</v>
      </c>
    </row>
    <row r="3" spans="1:2" x14ac:dyDescent="0.25">
      <c r="A3" s="11" t="s">
        <v>49</v>
      </c>
      <c r="B3" t="s">
        <v>51</v>
      </c>
    </row>
    <row r="4" spans="1:2" x14ac:dyDescent="0.25">
      <c r="A4" s="12">
        <v>2014</v>
      </c>
      <c r="B4" s="10">
        <v>800</v>
      </c>
    </row>
    <row r="5" spans="1:2" x14ac:dyDescent="0.25">
      <c r="A5" s="12">
        <v>2015</v>
      </c>
      <c r="B5" s="10">
        <v>950</v>
      </c>
    </row>
    <row r="6" spans="1:2" x14ac:dyDescent="0.25">
      <c r="A6" s="12">
        <v>2016</v>
      </c>
      <c r="B6" s="10">
        <v>1600</v>
      </c>
    </row>
    <row r="7" spans="1:2" x14ac:dyDescent="0.25">
      <c r="A7" s="12" t="s">
        <v>50</v>
      </c>
      <c r="B7" s="10">
        <v>3350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6"/>
  <sheetViews>
    <sheetView workbookViewId="0">
      <selection activeCell="B6" sqref="B6"/>
    </sheetView>
  </sheetViews>
  <sheetFormatPr defaultRowHeight="15" x14ac:dyDescent="0.25"/>
  <cols>
    <col min="1" max="1" width="15.7109375" bestFit="1" customWidth="1"/>
    <col min="2" max="2" width="13.28515625" bestFit="1" customWidth="1"/>
    <col min="3" max="3" width="17.28515625" bestFit="1" customWidth="1"/>
    <col min="4" max="4" width="19.28515625" bestFit="1" customWidth="1"/>
  </cols>
  <sheetData>
    <row r="3" spans="1:4" x14ac:dyDescent="0.25">
      <c r="A3" s="11" t="s">
        <v>49</v>
      </c>
      <c r="B3" t="s">
        <v>51</v>
      </c>
      <c r="C3" t="s">
        <v>52</v>
      </c>
      <c r="D3" t="s">
        <v>53</v>
      </c>
    </row>
    <row r="4" spans="1:4" x14ac:dyDescent="0.25">
      <c r="A4" s="12" t="s">
        <v>11</v>
      </c>
      <c r="B4" s="10">
        <v>850</v>
      </c>
      <c r="C4" s="10">
        <v>3500</v>
      </c>
      <c r="D4" s="10">
        <v>89</v>
      </c>
    </row>
    <row r="5" spans="1:4" x14ac:dyDescent="0.25">
      <c r="A5" s="13" t="s">
        <v>8</v>
      </c>
      <c r="B5" s="10">
        <v>300</v>
      </c>
      <c r="C5" s="10">
        <v>1500</v>
      </c>
      <c r="D5" s="10">
        <v>27</v>
      </c>
    </row>
    <row r="6" spans="1:4" x14ac:dyDescent="0.25">
      <c r="A6" s="13" t="s">
        <v>9</v>
      </c>
      <c r="B6" s="10">
        <v>300</v>
      </c>
      <c r="C6" s="10">
        <v>900</v>
      </c>
      <c r="D6" s="10">
        <v>40</v>
      </c>
    </row>
    <row r="7" spans="1:4" x14ac:dyDescent="0.25">
      <c r="A7" s="13" t="s">
        <v>10</v>
      </c>
      <c r="B7" s="10">
        <v>250</v>
      </c>
      <c r="C7" s="10">
        <v>1100</v>
      </c>
      <c r="D7" s="10">
        <v>22</v>
      </c>
    </row>
    <row r="8" spans="1:4" x14ac:dyDescent="0.25">
      <c r="A8" s="12" t="s">
        <v>12</v>
      </c>
      <c r="B8" s="10">
        <v>950</v>
      </c>
      <c r="C8" s="10">
        <v>3100</v>
      </c>
      <c r="D8" s="10">
        <v>71</v>
      </c>
    </row>
    <row r="9" spans="1:4" x14ac:dyDescent="0.25">
      <c r="A9" s="13" t="s">
        <v>8</v>
      </c>
      <c r="B9" s="10">
        <v>450</v>
      </c>
      <c r="C9" s="10">
        <v>1000</v>
      </c>
      <c r="D9" s="10">
        <v>32</v>
      </c>
    </row>
    <row r="10" spans="1:4" x14ac:dyDescent="0.25">
      <c r="A10" s="13" t="s">
        <v>9</v>
      </c>
      <c r="B10" s="10">
        <v>300</v>
      </c>
      <c r="C10" s="10">
        <v>900</v>
      </c>
      <c r="D10" s="10">
        <v>35</v>
      </c>
    </row>
    <row r="11" spans="1:4" x14ac:dyDescent="0.25">
      <c r="A11" s="13" t="s">
        <v>10</v>
      </c>
      <c r="B11" s="10">
        <v>200</v>
      </c>
      <c r="C11" s="10">
        <v>1200</v>
      </c>
      <c r="D11" s="10">
        <v>4</v>
      </c>
    </row>
    <row r="12" spans="1:4" x14ac:dyDescent="0.25">
      <c r="A12" s="12" t="s">
        <v>7</v>
      </c>
      <c r="B12" s="10">
        <v>1550</v>
      </c>
      <c r="C12" s="10">
        <v>4600</v>
      </c>
      <c r="D12" s="10">
        <v>79</v>
      </c>
    </row>
    <row r="13" spans="1:4" x14ac:dyDescent="0.25">
      <c r="A13" s="13" t="s">
        <v>8</v>
      </c>
      <c r="B13" s="10">
        <v>500</v>
      </c>
      <c r="C13" s="10">
        <v>1500</v>
      </c>
      <c r="D13" s="10">
        <v>22</v>
      </c>
    </row>
    <row r="14" spans="1:4" x14ac:dyDescent="0.25">
      <c r="A14" s="13" t="s">
        <v>9</v>
      </c>
      <c r="B14" s="10">
        <v>400</v>
      </c>
      <c r="C14" s="10">
        <v>1500</v>
      </c>
      <c r="D14" s="10">
        <v>27</v>
      </c>
    </row>
    <row r="15" spans="1:4" x14ac:dyDescent="0.25">
      <c r="A15" s="13" t="s">
        <v>10</v>
      </c>
      <c r="B15" s="10">
        <v>650</v>
      </c>
      <c r="C15" s="10">
        <v>1600</v>
      </c>
      <c r="D15" s="10">
        <v>30</v>
      </c>
    </row>
    <row r="16" spans="1:4" x14ac:dyDescent="0.25">
      <c r="A16" s="12" t="s">
        <v>50</v>
      </c>
      <c r="B16" s="10">
        <v>3350</v>
      </c>
      <c r="C16" s="10">
        <v>11200</v>
      </c>
      <c r="D16" s="10">
        <v>239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2"/>
  <sheetViews>
    <sheetView workbookViewId="0">
      <selection activeCell="A3" sqref="A3"/>
    </sheetView>
  </sheetViews>
  <sheetFormatPr defaultRowHeight="15" x14ac:dyDescent="0.25"/>
  <cols>
    <col min="1" max="1" width="13.28515625" customWidth="1"/>
    <col min="2" max="2" width="17.5703125" bestFit="1" customWidth="1"/>
    <col min="3" max="4" width="5" customWidth="1"/>
    <col min="5" max="5" width="14.42578125" bestFit="1" customWidth="1"/>
  </cols>
  <sheetData>
    <row r="3" spans="1:1" x14ac:dyDescent="0.25">
      <c r="A3" t="s">
        <v>51</v>
      </c>
    </row>
    <row r="4" spans="1:1" x14ac:dyDescent="0.25">
      <c r="A4" s="10">
        <v>3350</v>
      </c>
    </row>
    <row r="7" spans="1:1" x14ac:dyDescent="0.25">
      <c r="A7" t="s">
        <v>63</v>
      </c>
    </row>
    <row r="8" spans="1:1" x14ac:dyDescent="0.25">
      <c r="A8" s="10">
        <v>124.07407407407408</v>
      </c>
    </row>
    <row r="11" spans="1:1" x14ac:dyDescent="0.25">
      <c r="A11" t="s">
        <v>64</v>
      </c>
    </row>
    <row r="12" spans="1:1" x14ac:dyDescent="0.25">
      <c r="A12" s="10">
        <v>27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17</vt:i4>
      </vt:variant>
    </vt:vector>
  </HeadingPairs>
  <TitlesOfParts>
    <vt:vector size="17" baseType="lpstr">
      <vt:lpstr>Kont. tab. 1</vt:lpstr>
      <vt:lpstr>List15</vt:lpstr>
      <vt:lpstr>List16</vt:lpstr>
      <vt:lpstr>Brno</vt:lpstr>
      <vt:lpstr>Plzeň</vt:lpstr>
      <vt:lpstr>Praha</vt:lpstr>
      <vt:lpstr>Kont. tabulka 2</vt:lpstr>
      <vt:lpstr>List22</vt:lpstr>
      <vt:lpstr>List23</vt:lpstr>
      <vt:lpstr>Kont. graf</vt:lpstr>
      <vt:lpstr>seznam</vt:lpstr>
      <vt:lpstr>vnořené funkce</vt:lpstr>
      <vt:lpstr>Když</vt:lpstr>
      <vt:lpstr>Datum a čas</vt:lpstr>
      <vt:lpstr>řazení a filtr</vt:lpstr>
      <vt:lpstr>seznam (2)</vt:lpstr>
      <vt:lpstr>celkem</vt:lpstr>
    </vt:vector>
  </TitlesOfParts>
  <Company>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CoHe</dc:creator>
  <cp:lastModifiedBy>Uživatel systému Windows</cp:lastModifiedBy>
  <cp:lastPrinted>2012-04-17T08:55:06Z</cp:lastPrinted>
  <dcterms:created xsi:type="dcterms:W3CDTF">2012-02-28T06:02:46Z</dcterms:created>
  <dcterms:modified xsi:type="dcterms:W3CDTF">2018-08-14T11:47:11Z</dcterms:modified>
</cp:coreProperties>
</file>