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StudentCoHe\AppData\Roaming\Microsoft\Windows\Network Shortcuts\"/>
    </mc:Choice>
  </mc:AlternateContent>
  <bookViews>
    <workbookView xWindow="0" yWindow="0" windowWidth="24000" windowHeight="9600" activeTab="5"/>
  </bookViews>
  <sheets>
    <sheet name="komentáře" sheetId="1" r:id="rId1"/>
    <sheet name="List6" sheetId="6" r:id="rId2"/>
    <sheet name="výpočty" sheetId="2" r:id="rId3"/>
    <sheet name="adresace" sheetId="3" r:id="rId4"/>
    <sheet name="podmíněné formátování" sheetId="4" r:id="rId5"/>
    <sheet name="vložit jinak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5" l="1"/>
  <c r="R13" i="5"/>
  <c r="R15" i="5"/>
  <c r="R16" i="5"/>
  <c r="R17" i="5"/>
  <c r="R18" i="5"/>
  <c r="R19" i="5"/>
  <c r="T1" i="5"/>
  <c r="T4" i="5"/>
  <c r="T5" i="5"/>
  <c r="T6" i="5"/>
  <c r="T7" i="5"/>
  <c r="T8" i="5"/>
  <c r="H19" i="5"/>
  <c r="G19" i="5"/>
  <c r="F19" i="5"/>
  <c r="E19" i="5"/>
  <c r="D19" i="5"/>
  <c r="C19" i="5"/>
  <c r="B19" i="5"/>
  <c r="D8" i="5"/>
  <c r="D7" i="5"/>
  <c r="D6" i="5"/>
  <c r="D5" i="5"/>
  <c r="D4" i="5"/>
  <c r="D3" i="5"/>
  <c r="T3" i="5" s="1"/>
  <c r="D2" i="5"/>
  <c r="T2" i="5" s="1"/>
  <c r="F5" i="5"/>
  <c r="G5" i="5" s="1"/>
  <c r="F2" i="5"/>
  <c r="G2" i="5" s="1"/>
  <c r="F8" i="5"/>
  <c r="G8" i="5" s="1"/>
  <c r="F7" i="5"/>
  <c r="G7" i="5" s="1"/>
  <c r="F6" i="5"/>
  <c r="G6" i="5" s="1"/>
  <c r="F4" i="5"/>
  <c r="G4" i="5" s="1"/>
  <c r="F3" i="5"/>
  <c r="G3" i="5" s="1"/>
  <c r="E19" i="3"/>
  <c r="D16" i="3"/>
  <c r="E15" i="3"/>
  <c r="D13" i="3"/>
  <c r="D14" i="3"/>
  <c r="E14" i="3"/>
  <c r="D15" i="3"/>
  <c r="E16" i="3"/>
  <c r="D17" i="3"/>
  <c r="E17" i="3"/>
  <c r="D18" i="3"/>
  <c r="E18" i="3"/>
  <c r="D19" i="3"/>
  <c r="E13" i="3"/>
  <c r="D3" i="3"/>
  <c r="E3" i="3"/>
  <c r="D4" i="3"/>
  <c r="E4" i="3"/>
  <c r="D5" i="3"/>
  <c r="E5" i="3"/>
  <c r="D6" i="3"/>
  <c r="E6" i="3"/>
  <c r="D7" i="3"/>
  <c r="E7" i="3"/>
  <c r="D8" i="3"/>
  <c r="E8" i="3"/>
  <c r="E2" i="3"/>
  <c r="D2" i="3"/>
  <c r="B14" i="2"/>
  <c r="C13" i="2"/>
  <c r="B13" i="2"/>
  <c r="C12" i="2"/>
  <c r="B12" i="2"/>
  <c r="D8" i="2"/>
  <c r="E8" i="2"/>
  <c r="C11" i="2"/>
  <c r="B11" i="2"/>
  <c r="C10" i="2"/>
  <c r="B10" i="2"/>
  <c r="C9" i="2"/>
  <c r="B9" i="2"/>
  <c r="K3" i="2"/>
  <c r="K4" i="2"/>
  <c r="K5" i="2"/>
  <c r="K6" i="2"/>
  <c r="K7" i="2"/>
  <c r="K2" i="2"/>
  <c r="J3" i="2"/>
  <c r="J6" i="2"/>
  <c r="J7" i="2"/>
  <c r="J2" i="2"/>
  <c r="H3" i="2"/>
  <c r="H4" i="2"/>
  <c r="J4" i="2" s="1"/>
  <c r="H5" i="2"/>
  <c r="H6" i="2"/>
  <c r="H7" i="2"/>
  <c r="H2" i="2"/>
  <c r="I3" i="2"/>
  <c r="I4" i="2"/>
  <c r="I5" i="2"/>
  <c r="I6" i="2"/>
  <c r="I7" i="2"/>
  <c r="I2" i="2"/>
  <c r="G3" i="2"/>
  <c r="G4" i="2"/>
  <c r="G5" i="2"/>
  <c r="G6" i="2"/>
  <c r="G7" i="2"/>
  <c r="G2" i="2"/>
  <c r="F7" i="2"/>
  <c r="F6" i="2"/>
  <c r="F5" i="2"/>
  <c r="F4" i="2"/>
  <c r="F3" i="2"/>
  <c r="F2" i="2"/>
  <c r="D4" i="2"/>
  <c r="E4" i="2"/>
  <c r="D5" i="2"/>
  <c r="E5" i="2"/>
  <c r="D6" i="2"/>
  <c r="E6" i="2"/>
  <c r="D7" i="2"/>
  <c r="E7" i="2"/>
  <c r="D3" i="2"/>
  <c r="E2" i="2"/>
  <c r="E3" i="2"/>
  <c r="D2" i="2"/>
  <c r="R14" i="5" l="1"/>
  <c r="E11" i="2"/>
  <c r="J5" i="2"/>
  <c r="E9" i="2"/>
  <c r="E10" i="2"/>
  <c r="E12" i="2"/>
  <c r="E13" i="2"/>
  <c r="D12" i="2"/>
  <c r="D11" i="2"/>
  <c r="D9" i="2"/>
  <c r="D10" i="2"/>
</calcChain>
</file>

<file path=xl/comments1.xml><?xml version="1.0" encoding="utf-8"?>
<comments xmlns="http://schemas.openxmlformats.org/spreadsheetml/2006/main">
  <authors>
    <author>Uživatel systému Windows</author>
  </authors>
  <commentList>
    <comment ref="P11" authorId="0" shapeId="0">
      <text>
        <r>
          <rPr>
            <sz val="9"/>
            <color indexed="81"/>
            <rFont val="Tahoma"/>
            <charset val="1"/>
          </rPr>
          <t xml:space="preserve">Komentáře: 
karta: revize
</t>
        </r>
      </text>
    </comment>
    <comment ref="AE13" authorId="0" shapeId="0">
      <text>
        <r>
          <rPr>
            <b/>
            <sz val="9"/>
            <color indexed="81"/>
            <rFont val="Tahoma"/>
            <charset val="1"/>
          </rPr>
          <t>vyplnění oblasti: 1.výběr (ctrl+myš-nes.Obl.)
2. zápis
3. ctrl + entr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4" authorId="0" shapeId="0">
      <text>
        <r>
          <rPr>
            <b/>
            <sz val="9"/>
            <color indexed="81"/>
            <rFont val="Tahoma"/>
            <charset val="1"/>
          </rPr>
          <t>vyplnění oblasti: 1.výběr (ctrl+myš-nes.Obl.)
2. zápis
3. ctrl + entr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4" authorId="0" shapeId="0">
      <text>
        <r>
          <rPr>
            <b/>
            <sz val="9"/>
            <color indexed="81"/>
            <rFont val="Tahoma"/>
            <charset val="1"/>
          </rPr>
          <t>vyplnění oblasti: 1.výběr (ctrl+myš-nes.Obl.)
2. zápis
3. ctrl + entr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5" authorId="0" shapeId="0">
      <text>
        <r>
          <rPr>
            <b/>
            <sz val="9"/>
            <color indexed="81"/>
            <rFont val="Tahoma"/>
            <charset val="1"/>
          </rPr>
          <t>vyplnění oblasti: 1.výběr (ctrl+myš-nes.Obl.)
2. zápis
3. ctrl + entr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7" authorId="0" shapeId="0">
      <text>
        <r>
          <rPr>
            <b/>
            <sz val="9"/>
            <color indexed="81"/>
            <rFont val="Tahoma"/>
            <charset val="1"/>
          </rPr>
          <t>kopírovat komentář:
ctrl + C
-- vložit jinak</t>
        </r>
      </text>
    </comment>
    <comment ref="R21" authorId="0" shapeId="0">
      <text>
        <r>
          <rPr>
            <b/>
            <sz val="9"/>
            <color indexed="81"/>
            <rFont val="Tahoma"/>
            <charset val="1"/>
          </rPr>
          <t>tisk komentářů:
vzhled stránky: List
netisknou se
podle zobrazení
na konci listu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E13" authorId="0" shapeId="0">
      <text>
        <r>
          <rPr>
            <sz val="9"/>
            <color indexed="81"/>
            <rFont val="Tahoma"/>
            <charset val="1"/>
          </rPr>
          <t>fce POČET (oblast) vrátí počet buněk s číslem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fce POČET2 (oblast) vrátí počet neprázdných buněk, tzn. Text i číslo
</t>
        </r>
      </text>
    </comment>
  </commentList>
</comments>
</file>

<file path=xl/comments3.xml><?xml version="1.0" encoding="utf-8"?>
<comments xmlns="http://schemas.openxmlformats.org/spreadsheetml/2006/main">
  <authors>
    <author>Uživatel systému Windows</author>
  </authors>
  <commentList>
    <comment ref="E13" authorId="0" shapeId="0">
      <text>
        <r>
          <rPr>
            <sz val="9"/>
            <color indexed="81"/>
            <rFont val="Tahoma"/>
            <family val="2"/>
            <charset val="238"/>
          </rPr>
          <t xml:space="preserve">relativní adresace: 
A1 mění se řádek i sloupec
absolutní adresace: $A$1 vždy odkaz na buňku A1 
přepínám kluáveskou F4
</t>
        </r>
      </text>
    </comment>
  </commentList>
</comments>
</file>

<file path=xl/comments4.xml><?xml version="1.0" encoding="utf-8"?>
<comments xmlns="http://schemas.openxmlformats.org/spreadsheetml/2006/main">
  <authors>
    <author>Uživatel systému Windows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komentář
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komentář
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238"/>
          </rPr>
          <t xml:space="preserve">komentář
</t>
        </r>
      </text>
    </comment>
  </commentList>
</comments>
</file>

<file path=xl/sharedStrings.xml><?xml version="1.0" encoding="utf-8"?>
<sst xmlns="http://schemas.openxmlformats.org/spreadsheetml/2006/main" count="396" uniqueCount="92">
  <si>
    <t>text</t>
  </si>
  <si>
    <t>rok 2018</t>
  </si>
  <si>
    <t>rok 2019</t>
  </si>
  <si>
    <t>rok 2020</t>
  </si>
  <si>
    <t>rok 2021</t>
  </si>
  <si>
    <t>rok 2022</t>
  </si>
  <si>
    <t>rok 2023</t>
  </si>
  <si>
    <t>rok 2024</t>
  </si>
  <si>
    <t>rok 2025</t>
  </si>
  <si>
    <t>rok 2026</t>
  </si>
  <si>
    <t>rok 2027</t>
  </si>
  <si>
    <t>rok 2028</t>
  </si>
  <si>
    <t>rok 2029</t>
  </si>
  <si>
    <t>rok 2030</t>
  </si>
  <si>
    <t>rok 2031</t>
  </si>
  <si>
    <t>pol1</t>
  </si>
  <si>
    <t>pol2</t>
  </si>
  <si>
    <t>pol3</t>
  </si>
  <si>
    <t>pol4</t>
  </si>
  <si>
    <t>pol5</t>
  </si>
  <si>
    <t>pol6</t>
  </si>
  <si>
    <t>pol7</t>
  </si>
  <si>
    <t>pol8</t>
  </si>
  <si>
    <t>pol9</t>
  </si>
  <si>
    <t>pol10</t>
  </si>
  <si>
    <t>pol11</t>
  </si>
  <si>
    <t>pol12</t>
  </si>
  <si>
    <t>pol13</t>
  </si>
  <si>
    <t>pol14</t>
  </si>
  <si>
    <t>6pol</t>
  </si>
  <si>
    <t>6.pol</t>
  </si>
  <si>
    <t>6 pol</t>
  </si>
  <si>
    <t>7 pol</t>
  </si>
  <si>
    <t>8 pol</t>
  </si>
  <si>
    <t>9 pol</t>
  </si>
  <si>
    <t>10 pol</t>
  </si>
  <si>
    <t>11 pol</t>
  </si>
  <si>
    <t>12 pol</t>
  </si>
  <si>
    <t>13 pol</t>
  </si>
  <si>
    <t>14 pol</t>
  </si>
  <si>
    <t>15 pol</t>
  </si>
  <si>
    <t>16 pol</t>
  </si>
  <si>
    <t>17 pol</t>
  </si>
  <si>
    <t>18 pol</t>
  </si>
  <si>
    <t>19 pol</t>
  </si>
  <si>
    <t>ne</t>
  </si>
  <si>
    <t>po</t>
  </si>
  <si>
    <t>út</t>
  </si>
  <si>
    <t>st</t>
  </si>
  <si>
    <t>čt</t>
  </si>
  <si>
    <t>pá</t>
  </si>
  <si>
    <t>so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</si>
  <si>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</si>
  <si>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</si>
  <si>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</si>
  <si>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</si>
  <si>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</si>
  <si>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</si>
  <si>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</si>
  <si>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</si>
  <si>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</si>
  <si>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</si>
  <si>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</si>
  <si>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</si>
  <si>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dd</t>
  </si>
  <si>
    <t>Praha</t>
  </si>
  <si>
    <t>MOST</t>
  </si>
  <si>
    <t>Praha 1</t>
  </si>
  <si>
    <t>Praha 2</t>
  </si>
  <si>
    <t>celkem</t>
  </si>
  <si>
    <t>průměr</t>
  </si>
  <si>
    <t>celkem s DPH</t>
  </si>
  <si>
    <t>DPH</t>
  </si>
  <si>
    <t>max</t>
  </si>
  <si>
    <t>min</t>
  </si>
  <si>
    <t>počet</t>
  </si>
  <si>
    <t>počet dnů</t>
  </si>
  <si>
    <t>=POČET2(A2:A8)</t>
  </si>
  <si>
    <t>=POČET(D2:D8)</t>
  </si>
  <si>
    <t>kurz</t>
  </si>
  <si>
    <t>sleva</t>
  </si>
  <si>
    <t>položka 1</t>
  </si>
  <si>
    <t>položka 2</t>
  </si>
  <si>
    <t>položka 3</t>
  </si>
  <si>
    <t>položka 4</t>
  </si>
  <si>
    <t>položka 5</t>
  </si>
  <si>
    <t>položka 6</t>
  </si>
  <si>
    <t>položka 7</t>
  </si>
  <si>
    <t>cena</t>
  </si>
  <si>
    <t>vzorce</t>
  </si>
  <si>
    <t>hodnoty</t>
  </si>
  <si>
    <t>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</si>
</sst>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_-* #,##0\ [$Kč-405]_-;\-* #,##0\ [$Kč-405]_-;_-* &quot;-&quot;??\ [$Kč-405]_-;_-@_-"/>
    <numFmt numFmtId="169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quotePrefix="1" applyBorder="1"/>
    <xf numFmtId="0" fontId="3" fillId="0" borderId="1" xfId="0" quotePrefix="1" applyFont="1" applyBorder="1"/>
    <xf numFmtId="167" fontId="0" fillId="0" borderId="0" xfId="0" applyNumberFormat="1"/>
    <xf numFmtId="0" fontId="4" fillId="2" borderId="0" xfId="0" applyFont="1" applyFill="1"/>
    <xf numFmtId="169" fontId="0" fillId="0" borderId="0" xfId="0" applyNumberFormat="1"/>
    <xf numFmtId="9" fontId="0" fillId="0" borderId="0" xfId="0" applyNumberFormat="1"/>
    <xf numFmtId="0" fontId="4" fillId="2" borderId="2" xfId="0" applyFont="1" applyFill="1" applyBorder="1"/>
    <xf numFmtId="0" fontId="7" fillId="0" borderId="0" xfId="0" applyFont="1"/>
    <xf numFmtId="0" fontId="4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167" fontId="6" fillId="0" borderId="4" xfId="0" applyNumberFormat="1" applyFont="1" applyBorder="1"/>
    <xf numFmtId="167" fontId="6" fillId="0" borderId="0" xfId="0" applyNumberFormat="1" applyFont="1" applyBorder="1"/>
  </cellXfs>
  <cellStyles count="1">
    <cellStyle name="Normální" xfId="0" builtinId="0"/>
  </cellStyles>
  <dxfs count="4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E2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J17"/>
    </sheetView>
  </sheetViews>
  <sheetFormatPr defaultColWidth="7.42578125" defaultRowHeight="15" x14ac:dyDescent="0.25"/>
  <cols>
    <col min="6" max="6" width="4.5703125" bestFit="1" customWidth="1"/>
    <col min="7" max="7" width="7.42578125" customWidth="1"/>
    <col min="8" max="8" width="8.28515625" bestFit="1" customWidth="1"/>
    <col min="9" max="9" width="3" bestFit="1" customWidth="1"/>
    <col min="15" max="15" width="7.140625" customWidth="1"/>
    <col min="16" max="16" width="10.140625" bestFit="1" customWidth="1"/>
    <col min="17" max="17" width="3.28515625" bestFit="1" customWidth="1"/>
    <col min="18" max="18" width="8.28515625" bestFit="1" customWidth="1"/>
    <col min="19" max="19" width="3.28515625" bestFit="1" customWidth="1"/>
    <col min="20" max="21" width="10.140625" bestFit="1" customWidth="1"/>
    <col min="22" max="22" width="3" bestFit="1" customWidth="1"/>
    <col min="23" max="23" width="10.140625" bestFit="1" customWidth="1"/>
    <col min="25" max="25" width="6.140625" bestFit="1" customWidth="1"/>
  </cols>
  <sheetData>
    <row r="4" spans="1:31" x14ac:dyDescent="0.25">
      <c r="A4" t="s">
        <v>0</v>
      </c>
      <c r="C4" t="s">
        <v>0</v>
      </c>
      <c r="D4" t="s">
        <v>0</v>
      </c>
      <c r="E4" t="s">
        <v>0</v>
      </c>
      <c r="F4" t="s">
        <v>0</v>
      </c>
      <c r="H4" t="s">
        <v>1</v>
      </c>
      <c r="I4">
        <v>1</v>
      </c>
      <c r="J4" t="s">
        <v>15</v>
      </c>
      <c r="K4" t="s">
        <v>29</v>
      </c>
      <c r="L4" t="s">
        <v>30</v>
      </c>
      <c r="M4" t="s">
        <v>31</v>
      </c>
      <c r="N4" t="s">
        <v>45</v>
      </c>
      <c r="O4" t="s">
        <v>52</v>
      </c>
      <c r="P4" s="1">
        <v>43538</v>
      </c>
      <c r="Q4" t="s">
        <v>45</v>
      </c>
      <c r="R4" t="s">
        <v>2</v>
      </c>
      <c r="S4" t="s">
        <v>46</v>
      </c>
      <c r="T4" s="1">
        <v>43535</v>
      </c>
      <c r="U4" s="1">
        <v>43496</v>
      </c>
      <c r="V4">
        <v>2</v>
      </c>
      <c r="W4" s="1">
        <v>43535</v>
      </c>
      <c r="Y4" t="s">
        <v>45</v>
      </c>
      <c r="Z4" t="s">
        <v>45</v>
      </c>
      <c r="AA4" t="s">
        <v>45</v>
      </c>
      <c r="AC4" t="s">
        <v>65</v>
      </c>
    </row>
    <row r="5" spans="1:31" x14ac:dyDescent="0.25">
      <c r="A5" t="s">
        <v>0</v>
      </c>
      <c r="C5" t="s">
        <v>0</v>
      </c>
      <c r="D5" t="s">
        <v>0</v>
      </c>
      <c r="E5" t="s">
        <v>0</v>
      </c>
      <c r="F5" t="s">
        <v>0</v>
      </c>
      <c r="H5" t="s">
        <v>2</v>
      </c>
      <c r="I5">
        <v>2</v>
      </c>
      <c r="J5" t="s">
        <v>16</v>
      </c>
      <c r="K5" t="s">
        <v>29</v>
      </c>
      <c r="L5" t="s">
        <v>30</v>
      </c>
      <c r="M5" t="s">
        <v>32</v>
      </c>
      <c r="N5" t="s">
        <v>46</v>
      </c>
      <c r="O5" t="s">
        <v>53</v>
      </c>
      <c r="P5" s="1">
        <v>43539</v>
      </c>
      <c r="Q5" t="s">
        <v>45</v>
      </c>
      <c r="R5" t="s">
        <v>2</v>
      </c>
      <c r="S5" t="s">
        <v>47</v>
      </c>
      <c r="T5" s="1">
        <v>43536</v>
      </c>
      <c r="U5" s="1">
        <v>43497</v>
      </c>
      <c r="V5">
        <v>4</v>
      </c>
      <c r="W5" s="1">
        <v>43542</v>
      </c>
      <c r="Y5" t="s">
        <v>45</v>
      </c>
      <c r="Z5" t="s">
        <v>45</v>
      </c>
      <c r="AA5" t="s">
        <v>45</v>
      </c>
      <c r="AD5" t="s">
        <v>65</v>
      </c>
    </row>
    <row r="6" spans="1:31" x14ac:dyDescent="0.25">
      <c r="C6" t="s">
        <v>0</v>
      </c>
      <c r="D6" t="s">
        <v>0</v>
      </c>
      <c r="E6" t="s">
        <v>0</v>
      </c>
      <c r="F6" t="s">
        <v>0</v>
      </c>
      <c r="H6" t="s">
        <v>3</v>
      </c>
      <c r="I6">
        <v>3</v>
      </c>
      <c r="J6" t="s">
        <v>17</v>
      </c>
      <c r="K6" t="s">
        <v>29</v>
      </c>
      <c r="L6" t="s">
        <v>30</v>
      </c>
      <c r="M6" t="s">
        <v>33</v>
      </c>
      <c r="N6" t="s">
        <v>47</v>
      </c>
      <c r="O6" t="s">
        <v>54</v>
      </c>
      <c r="P6" s="1">
        <v>43540</v>
      </c>
      <c r="Q6" t="s">
        <v>45</v>
      </c>
      <c r="R6" t="s">
        <v>2</v>
      </c>
      <c r="S6" t="s">
        <v>48</v>
      </c>
      <c r="T6" s="1">
        <v>43537</v>
      </c>
      <c r="U6" s="1">
        <v>43498</v>
      </c>
      <c r="V6">
        <v>6</v>
      </c>
      <c r="W6" s="1">
        <v>43549</v>
      </c>
      <c r="Y6" t="s">
        <v>45</v>
      </c>
      <c r="Z6" t="s">
        <v>45</v>
      </c>
      <c r="AA6" t="s">
        <v>45</v>
      </c>
      <c r="AC6" t="s">
        <v>65</v>
      </c>
      <c r="AE6" t="s">
        <v>65</v>
      </c>
    </row>
    <row r="7" spans="1:31" x14ac:dyDescent="0.25">
      <c r="A7" t="s">
        <v>0</v>
      </c>
      <c r="B7" t="s">
        <v>0</v>
      </c>
      <c r="C7" t="s">
        <v>0</v>
      </c>
      <c r="D7" t="s">
        <v>0</v>
      </c>
      <c r="E7" t="s">
        <v>0</v>
      </c>
      <c r="F7" t="s">
        <v>0</v>
      </c>
      <c r="H7" t="s">
        <v>4</v>
      </c>
      <c r="I7">
        <v>4</v>
      </c>
      <c r="J7" t="s">
        <v>18</v>
      </c>
      <c r="K7" t="s">
        <v>29</v>
      </c>
      <c r="L7" t="s">
        <v>30</v>
      </c>
      <c r="M7" t="s">
        <v>34</v>
      </c>
      <c r="N7" t="s">
        <v>48</v>
      </c>
      <c r="O7" t="s">
        <v>55</v>
      </c>
      <c r="P7" s="1">
        <v>43541</v>
      </c>
      <c r="Q7" t="s">
        <v>45</v>
      </c>
      <c r="R7" t="s">
        <v>2</v>
      </c>
      <c r="S7" t="s">
        <v>49</v>
      </c>
      <c r="T7" s="1">
        <v>43538</v>
      </c>
      <c r="U7" s="1">
        <v>43499</v>
      </c>
      <c r="V7">
        <v>8</v>
      </c>
      <c r="W7" s="1">
        <v>43556</v>
      </c>
      <c r="Y7" t="s">
        <v>45</v>
      </c>
      <c r="Z7" t="s">
        <v>45</v>
      </c>
      <c r="AA7" t="s">
        <v>45</v>
      </c>
      <c r="AC7" t="s">
        <v>65</v>
      </c>
      <c r="AD7" t="s">
        <v>65</v>
      </c>
    </row>
    <row r="8" spans="1:31" x14ac:dyDescent="0.25">
      <c r="B8" t="s">
        <v>0</v>
      </c>
      <c r="C8" t="s">
        <v>0</v>
      </c>
      <c r="D8" t="s">
        <v>0</v>
      </c>
      <c r="E8" t="s">
        <v>0</v>
      </c>
      <c r="F8" t="s">
        <v>0</v>
      </c>
      <c r="H8" t="s">
        <v>5</v>
      </c>
      <c r="I8">
        <v>5</v>
      </c>
      <c r="J8" t="s">
        <v>19</v>
      </c>
      <c r="K8" t="s">
        <v>29</v>
      </c>
      <c r="L8" t="s">
        <v>30</v>
      </c>
      <c r="M8" t="s">
        <v>35</v>
      </c>
      <c r="N8" t="s">
        <v>49</v>
      </c>
      <c r="O8" t="s">
        <v>56</v>
      </c>
      <c r="P8" s="1">
        <v>43542</v>
      </c>
      <c r="Q8" t="s">
        <v>45</v>
      </c>
      <c r="R8" t="s">
        <v>2</v>
      </c>
      <c r="S8" t="s">
        <v>50</v>
      </c>
      <c r="T8" s="1">
        <v>43539</v>
      </c>
      <c r="U8" s="1">
        <v>43500</v>
      </c>
      <c r="V8">
        <v>10</v>
      </c>
      <c r="W8" s="1">
        <v>43563</v>
      </c>
      <c r="Y8" t="s">
        <v>45</v>
      </c>
      <c r="Z8" t="s">
        <v>45</v>
      </c>
      <c r="AA8" t="s">
        <v>45</v>
      </c>
    </row>
    <row r="9" spans="1:31" x14ac:dyDescent="0.25">
      <c r="C9" t="s">
        <v>0</v>
      </c>
      <c r="D9" t="s">
        <v>0</v>
      </c>
      <c r="E9" t="s">
        <v>0</v>
      </c>
      <c r="F9" t="s">
        <v>0</v>
      </c>
      <c r="H9" t="s">
        <v>6</v>
      </c>
      <c r="I9">
        <v>6</v>
      </c>
      <c r="J9" t="s">
        <v>20</v>
      </c>
      <c r="K9" t="s">
        <v>29</v>
      </c>
      <c r="L9" t="s">
        <v>30</v>
      </c>
      <c r="M9" t="s">
        <v>36</v>
      </c>
      <c r="N9" t="s">
        <v>50</v>
      </c>
      <c r="O9" t="s">
        <v>57</v>
      </c>
      <c r="P9" s="1">
        <v>43543</v>
      </c>
      <c r="Q9" t="s">
        <v>45</v>
      </c>
      <c r="R9" t="s">
        <v>2</v>
      </c>
      <c r="S9" t="s">
        <v>46</v>
      </c>
      <c r="T9" s="1">
        <v>43542</v>
      </c>
      <c r="U9" s="1">
        <v>43501</v>
      </c>
      <c r="V9">
        <v>12</v>
      </c>
      <c r="W9" s="1">
        <v>43570</v>
      </c>
      <c r="Y9" t="s">
        <v>45</v>
      </c>
      <c r="Z9" t="s">
        <v>45</v>
      </c>
      <c r="AA9" t="s">
        <v>45</v>
      </c>
      <c r="AC9" t="s">
        <v>65</v>
      </c>
    </row>
    <row r="10" spans="1:31" x14ac:dyDescent="0.25">
      <c r="C10" t="s">
        <v>0</v>
      </c>
      <c r="D10" t="s">
        <v>0</v>
      </c>
      <c r="E10" t="s">
        <v>0</v>
      </c>
      <c r="F10" t="s">
        <v>0</v>
      </c>
      <c r="H10" t="s">
        <v>7</v>
      </c>
      <c r="I10">
        <v>7</v>
      </c>
      <c r="J10" t="s">
        <v>21</v>
      </c>
      <c r="K10" t="s">
        <v>29</v>
      </c>
      <c r="L10" t="s">
        <v>30</v>
      </c>
      <c r="M10" t="s">
        <v>37</v>
      </c>
      <c r="N10" t="s">
        <v>51</v>
      </c>
      <c r="O10" t="s">
        <v>58</v>
      </c>
      <c r="P10" s="1">
        <v>43544</v>
      </c>
      <c r="Q10" t="s">
        <v>45</v>
      </c>
      <c r="R10" t="s">
        <v>2</v>
      </c>
      <c r="S10" t="s">
        <v>47</v>
      </c>
      <c r="T10" s="1">
        <v>43543</v>
      </c>
      <c r="U10" s="1">
        <v>43502</v>
      </c>
      <c r="V10">
        <v>14</v>
      </c>
      <c r="W10" s="1">
        <v>43577</v>
      </c>
      <c r="Y10" t="s">
        <v>45</v>
      </c>
      <c r="Z10" t="s">
        <v>45</v>
      </c>
      <c r="AA10" t="s">
        <v>45</v>
      </c>
      <c r="AD10" t="s">
        <v>65</v>
      </c>
    </row>
    <row r="11" spans="1:31" x14ac:dyDescent="0.25">
      <c r="B11" t="s">
        <v>0</v>
      </c>
      <c r="C11" t="s">
        <v>0</v>
      </c>
      <c r="D11" t="s">
        <v>0</v>
      </c>
      <c r="E11" t="s">
        <v>0</v>
      </c>
      <c r="F11" t="s">
        <v>0</v>
      </c>
      <c r="H11" t="s">
        <v>8</v>
      </c>
      <c r="I11">
        <v>8</v>
      </c>
      <c r="J11" t="s">
        <v>22</v>
      </c>
      <c r="K11" t="s">
        <v>29</v>
      </c>
      <c r="L11" t="s">
        <v>30</v>
      </c>
      <c r="M11" t="s">
        <v>38</v>
      </c>
      <c r="N11" t="s">
        <v>45</v>
      </c>
      <c r="O11" t="s">
        <v>59</v>
      </c>
      <c r="P11" s="1">
        <v>43545</v>
      </c>
      <c r="Q11" t="s">
        <v>45</v>
      </c>
      <c r="R11" t="s">
        <v>2</v>
      </c>
      <c r="S11" t="s">
        <v>48</v>
      </c>
      <c r="T11" s="1">
        <v>43544</v>
      </c>
      <c r="U11" s="1">
        <v>43503</v>
      </c>
      <c r="V11">
        <v>16</v>
      </c>
      <c r="W11" s="1">
        <v>43584</v>
      </c>
      <c r="Y11" t="s">
        <v>45</v>
      </c>
      <c r="Z11" t="s">
        <v>45</v>
      </c>
      <c r="AA11" t="s">
        <v>45</v>
      </c>
    </row>
    <row r="12" spans="1:31" x14ac:dyDescent="0.25">
      <c r="B12" t="s">
        <v>0</v>
      </c>
      <c r="C12" t="s">
        <v>0</v>
      </c>
      <c r="D12" t="s">
        <v>0</v>
      </c>
      <c r="E12" t="s">
        <v>0</v>
      </c>
      <c r="F12" t="s">
        <v>0</v>
      </c>
      <c r="H12" t="s">
        <v>9</v>
      </c>
      <c r="I12">
        <v>9</v>
      </c>
      <c r="J12" t="s">
        <v>23</v>
      </c>
      <c r="K12" t="s">
        <v>29</v>
      </c>
      <c r="L12" t="s">
        <v>30</v>
      </c>
      <c r="M12" t="s">
        <v>39</v>
      </c>
      <c r="N12" t="s">
        <v>46</v>
      </c>
      <c r="O12" t="s">
        <v>60</v>
      </c>
      <c r="P12" s="1">
        <v>43546</v>
      </c>
      <c r="Q12" t="s">
        <v>45</v>
      </c>
      <c r="R12" t="s">
        <v>2</v>
      </c>
      <c r="S12" t="s">
        <v>49</v>
      </c>
      <c r="T12" s="1">
        <v>43545</v>
      </c>
      <c r="U12" s="1">
        <v>43504</v>
      </c>
      <c r="V12">
        <v>18</v>
      </c>
      <c r="W12" s="1">
        <v>43591</v>
      </c>
      <c r="Y12" t="s">
        <v>45</v>
      </c>
      <c r="Z12" t="s">
        <v>45</v>
      </c>
      <c r="AA12" t="s">
        <v>45</v>
      </c>
      <c r="AC12" t="s">
        <v>65</v>
      </c>
    </row>
    <row r="13" spans="1:31" x14ac:dyDescent="0.25">
      <c r="C13" t="s">
        <v>0</v>
      </c>
      <c r="D13" t="s">
        <v>0</v>
      </c>
      <c r="E13" t="s">
        <v>0</v>
      </c>
      <c r="F13" t="s">
        <v>0</v>
      </c>
      <c r="H13" t="s">
        <v>10</v>
      </c>
      <c r="I13">
        <v>10</v>
      </c>
      <c r="J13" t="s">
        <v>24</v>
      </c>
      <c r="K13" t="s">
        <v>29</v>
      </c>
      <c r="L13" t="s">
        <v>30</v>
      </c>
      <c r="M13" t="s">
        <v>40</v>
      </c>
      <c r="N13" t="s">
        <v>47</v>
      </c>
      <c r="O13" t="s">
        <v>61</v>
      </c>
      <c r="P13" s="1">
        <v>43547</v>
      </c>
      <c r="Q13" t="s">
        <v>45</v>
      </c>
      <c r="R13" t="s">
        <v>2</v>
      </c>
      <c r="S13" t="s">
        <v>50</v>
      </c>
      <c r="T13" s="1">
        <v>43546</v>
      </c>
      <c r="U13" s="1">
        <v>43505</v>
      </c>
      <c r="V13">
        <v>20</v>
      </c>
      <c r="W13" s="1">
        <v>43598</v>
      </c>
      <c r="Y13" t="s">
        <v>45</v>
      </c>
      <c r="Z13" t="s">
        <v>45</v>
      </c>
      <c r="AA13" t="s">
        <v>45</v>
      </c>
      <c r="AE13" t="s">
        <v>65</v>
      </c>
    </row>
    <row r="14" spans="1:31" x14ac:dyDescent="0.25">
      <c r="C14" t="s">
        <v>0</v>
      </c>
      <c r="D14" t="s">
        <v>0</v>
      </c>
      <c r="E14" t="s">
        <v>0</v>
      </c>
      <c r="F14" t="s">
        <v>0</v>
      </c>
      <c r="H14" t="s">
        <v>11</v>
      </c>
      <c r="I14">
        <v>11</v>
      </c>
      <c r="J14" t="s">
        <v>25</v>
      </c>
      <c r="K14" t="s">
        <v>29</v>
      </c>
      <c r="L14" t="s">
        <v>30</v>
      </c>
      <c r="M14" t="s">
        <v>41</v>
      </c>
      <c r="N14" t="s">
        <v>48</v>
      </c>
      <c r="O14" t="s">
        <v>62</v>
      </c>
      <c r="P14" s="1">
        <v>43548</v>
      </c>
      <c r="Q14" t="s">
        <v>45</v>
      </c>
      <c r="R14" t="s">
        <v>2</v>
      </c>
      <c r="S14" t="s">
        <v>46</v>
      </c>
      <c r="T14" s="1">
        <v>43549</v>
      </c>
      <c r="U14" s="1">
        <v>43506</v>
      </c>
      <c r="V14">
        <v>22</v>
      </c>
      <c r="W14" s="1">
        <v>43605</v>
      </c>
      <c r="Y14" t="s">
        <v>45</v>
      </c>
      <c r="Z14" t="s">
        <v>45</v>
      </c>
      <c r="AA14" t="s">
        <v>45</v>
      </c>
      <c r="AD14" t="s">
        <v>65</v>
      </c>
      <c r="AE14" t="s">
        <v>65</v>
      </c>
    </row>
    <row r="15" spans="1:31" x14ac:dyDescent="0.25">
      <c r="C15" t="s">
        <v>0</v>
      </c>
      <c r="D15" t="s">
        <v>0</v>
      </c>
      <c r="E15" t="s">
        <v>0</v>
      </c>
      <c r="F15" t="s">
        <v>0</v>
      </c>
      <c r="H15" t="s">
        <v>12</v>
      </c>
      <c r="I15">
        <v>12</v>
      </c>
      <c r="J15" t="s">
        <v>26</v>
      </c>
      <c r="K15" t="s">
        <v>29</v>
      </c>
      <c r="L15" t="s">
        <v>30</v>
      </c>
      <c r="M15" t="s">
        <v>42</v>
      </c>
      <c r="N15" t="s">
        <v>49</v>
      </c>
      <c r="O15" t="s">
        <v>63</v>
      </c>
      <c r="P15" s="1">
        <v>43549</v>
      </c>
      <c r="Q15" t="s">
        <v>45</v>
      </c>
      <c r="R15" t="s">
        <v>2</v>
      </c>
      <c r="S15" t="s">
        <v>47</v>
      </c>
      <c r="T15" s="1">
        <v>43550</v>
      </c>
      <c r="U15" s="1">
        <v>43507</v>
      </c>
      <c r="V15">
        <v>24</v>
      </c>
      <c r="W15" s="1">
        <v>43612</v>
      </c>
      <c r="Y15" t="s">
        <v>45</v>
      </c>
      <c r="Z15" t="s">
        <v>45</v>
      </c>
      <c r="AA15" t="s">
        <v>45</v>
      </c>
    </row>
    <row r="16" spans="1:31" x14ac:dyDescent="0.25">
      <c r="C16" t="s">
        <v>0</v>
      </c>
      <c r="D16" t="s">
        <v>0</v>
      </c>
      <c r="E16" t="s">
        <v>0</v>
      </c>
      <c r="F16" t="s">
        <v>0</v>
      </c>
      <c r="H16" t="s">
        <v>13</v>
      </c>
      <c r="I16">
        <v>13</v>
      </c>
      <c r="J16" t="s">
        <v>27</v>
      </c>
      <c r="K16" t="s">
        <v>29</v>
      </c>
      <c r="L16" t="s">
        <v>30</v>
      </c>
      <c r="M16" t="s">
        <v>43</v>
      </c>
      <c r="N16" t="s">
        <v>50</v>
      </c>
      <c r="O16" t="s">
        <v>52</v>
      </c>
      <c r="P16" s="1">
        <v>43550</v>
      </c>
      <c r="Q16" t="s">
        <v>45</v>
      </c>
      <c r="R16" t="s">
        <v>2</v>
      </c>
      <c r="S16" t="s">
        <v>48</v>
      </c>
      <c r="T16" s="1">
        <v>43551</v>
      </c>
      <c r="U16" s="1">
        <v>43508</v>
      </c>
      <c r="V16">
        <v>26</v>
      </c>
      <c r="W16" s="1">
        <v>43619</v>
      </c>
      <c r="Y16" t="s">
        <v>45</v>
      </c>
      <c r="Z16" t="s">
        <v>45</v>
      </c>
      <c r="AA16" t="s">
        <v>45</v>
      </c>
    </row>
    <row r="17" spans="3:30" x14ac:dyDescent="0.25">
      <c r="C17" t="s">
        <v>0</v>
      </c>
      <c r="D17" t="s">
        <v>0</v>
      </c>
      <c r="E17" t="s">
        <v>0</v>
      </c>
      <c r="F17" t="s">
        <v>0</v>
      </c>
      <c r="H17" t="s">
        <v>14</v>
      </c>
      <c r="I17">
        <v>14</v>
      </c>
      <c r="J17" t="s">
        <v>28</v>
      </c>
      <c r="K17" t="s">
        <v>29</v>
      </c>
      <c r="L17" t="s">
        <v>30</v>
      </c>
      <c r="M17" t="s">
        <v>44</v>
      </c>
      <c r="N17" t="s">
        <v>51</v>
      </c>
      <c r="O17" t="s">
        <v>53</v>
      </c>
      <c r="P17" s="1">
        <v>43551</v>
      </c>
      <c r="Q17" t="s">
        <v>45</v>
      </c>
      <c r="R17" t="s">
        <v>2</v>
      </c>
      <c r="S17" t="s">
        <v>49</v>
      </c>
      <c r="T17" s="1">
        <v>43552</v>
      </c>
      <c r="U17" s="1">
        <v>43509</v>
      </c>
      <c r="V17">
        <v>28</v>
      </c>
      <c r="W17" s="1">
        <v>43626</v>
      </c>
      <c r="Y17" t="s">
        <v>45</v>
      </c>
      <c r="Z17" t="s">
        <v>45</v>
      </c>
      <c r="AA17" t="s">
        <v>45</v>
      </c>
      <c r="AC17" t="s">
        <v>65</v>
      </c>
      <c r="AD17" t="s">
        <v>65</v>
      </c>
    </row>
    <row r="20" spans="3:30" x14ac:dyDescent="0.25">
      <c r="O20" t="s">
        <v>64</v>
      </c>
      <c r="P20" t="s">
        <v>64</v>
      </c>
      <c r="Q20" t="s">
        <v>64</v>
      </c>
      <c r="R20" t="s">
        <v>64</v>
      </c>
      <c r="S20" t="s">
        <v>64</v>
      </c>
      <c r="T20" t="s">
        <v>64</v>
      </c>
      <c r="U20" t="s">
        <v>64</v>
      </c>
    </row>
    <row r="21" spans="3:30" x14ac:dyDescent="0.25">
      <c r="P21" t="s">
        <v>64</v>
      </c>
      <c r="Q21" t="s">
        <v>64</v>
      </c>
      <c r="Y21" t="s">
        <v>66</v>
      </c>
      <c r="Z21" t="s">
        <v>66</v>
      </c>
      <c r="AB21" t="s">
        <v>66</v>
      </c>
    </row>
    <row r="22" spans="3:30" x14ac:dyDescent="0.25">
      <c r="AA22" t="s">
        <v>66</v>
      </c>
    </row>
    <row r="23" spans="3:30" x14ac:dyDescent="0.25">
      <c r="AC23" t="s">
        <v>66</v>
      </c>
    </row>
    <row r="24" spans="3:30" x14ac:dyDescent="0.25">
      <c r="Z24" t="s">
        <v>66</v>
      </c>
      <c r="AB24" t="s">
        <v>66</v>
      </c>
    </row>
    <row r="25" spans="3:30" x14ac:dyDescent="0.25">
      <c r="AA25" t="s">
        <v>66</v>
      </c>
    </row>
  </sheetData>
  <pageMargins left="0.70866141732283472" right="0.70866141732283472" top="0.78740157480314965" bottom="0.78740157480314965" header="0.31496062992125984" footer="0.31496062992125984"/>
  <pageSetup paperSize="9" orientation="portrait" cellComments="atEn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workbookViewId="0">
      <selection activeCell="E25" sqref="E24:E25"/>
    </sheetView>
  </sheetViews>
  <sheetFormatPr defaultRowHeight="15" x14ac:dyDescent="0.25"/>
  <cols>
    <col min="1" max="1" width="9.85546875" bestFit="1" customWidth="1"/>
    <col min="4" max="4" width="15.42578125" bestFit="1" customWidth="1"/>
    <col min="6" max="6" width="12.5703125" customWidth="1"/>
    <col min="8" max="8" width="12.85546875" bestFit="1" customWidth="1"/>
    <col min="9" max="9" width="13.28515625" bestFit="1" customWidth="1"/>
    <col min="10" max="10" width="11.85546875" bestFit="1" customWidth="1"/>
  </cols>
  <sheetData>
    <row r="1" spans="1:11" x14ac:dyDescent="0.25">
      <c r="B1" t="s">
        <v>67</v>
      </c>
      <c r="C1" t="s">
        <v>68</v>
      </c>
      <c r="D1" t="s">
        <v>69</v>
      </c>
      <c r="E1" t="s">
        <v>69</v>
      </c>
      <c r="F1" s="2" t="s">
        <v>70</v>
      </c>
      <c r="G1" t="s">
        <v>70</v>
      </c>
      <c r="H1" t="s">
        <v>71</v>
      </c>
      <c r="I1" t="s">
        <v>71</v>
      </c>
      <c r="J1" t="s">
        <v>72</v>
      </c>
      <c r="K1" t="s">
        <v>72</v>
      </c>
    </row>
    <row r="2" spans="1:11" x14ac:dyDescent="0.25">
      <c r="A2" t="s">
        <v>46</v>
      </c>
      <c r="B2">
        <v>100</v>
      </c>
      <c r="C2">
        <v>100</v>
      </c>
      <c r="D2">
        <f>B2+C2</f>
        <v>200</v>
      </c>
      <c r="E2">
        <f>SUM(B2:C2)</f>
        <v>200</v>
      </c>
      <c r="F2">
        <f>(B2+C2)/2</f>
        <v>100</v>
      </c>
      <c r="G2">
        <f>AVERAGE(B2:C2)</f>
        <v>100</v>
      </c>
      <c r="H2">
        <f>(B2+C2)*1.21</f>
        <v>242</v>
      </c>
      <c r="I2">
        <f>SUM(B2:C2)*1.21</f>
        <v>242</v>
      </c>
      <c r="J2">
        <f>H2-D2</f>
        <v>42</v>
      </c>
      <c r="K2">
        <f>(B2+C2)*0.21</f>
        <v>42</v>
      </c>
    </row>
    <row r="3" spans="1:11" x14ac:dyDescent="0.25">
      <c r="A3" t="s">
        <v>47</v>
      </c>
      <c r="B3">
        <v>101</v>
      </c>
      <c r="C3">
        <v>120</v>
      </c>
      <c r="D3">
        <f>B3+C3</f>
        <v>221</v>
      </c>
      <c r="E3">
        <f>SUM(B3:C3)</f>
        <v>221</v>
      </c>
      <c r="F3">
        <f>(B3+C3)/2</f>
        <v>110.5</v>
      </c>
      <c r="G3">
        <f t="shared" ref="G3:G8" si="0">AVERAGE(B3:C3)</f>
        <v>110.5</v>
      </c>
      <c r="H3">
        <f t="shared" ref="H3:H8" si="1">(B3+C3)*1.21</f>
        <v>267.40999999999997</v>
      </c>
      <c r="I3">
        <f t="shared" ref="I3:I8" si="2">SUM(B3:C3)*1.21</f>
        <v>267.40999999999997</v>
      </c>
      <c r="J3">
        <f t="shared" ref="J3:J8" si="3">H3-D3</f>
        <v>46.409999999999968</v>
      </c>
      <c r="K3">
        <f t="shared" ref="K3:K8" si="4">(B3+C3)*0.21</f>
        <v>46.41</v>
      </c>
    </row>
    <row r="4" spans="1:11" x14ac:dyDescent="0.25">
      <c r="A4" t="s">
        <v>48</v>
      </c>
      <c r="B4" s="3">
        <v>0</v>
      </c>
      <c r="C4">
        <v>140</v>
      </c>
      <c r="D4">
        <f t="shared" ref="D4:D8" si="5">B4+C4</f>
        <v>140</v>
      </c>
      <c r="E4">
        <f t="shared" ref="E4:E8" si="6">SUM(B4:C4)</f>
        <v>140</v>
      </c>
      <c r="F4">
        <f>SUM(B4:C4)/2</f>
        <v>70</v>
      </c>
      <c r="G4">
        <f t="shared" si="0"/>
        <v>70</v>
      </c>
      <c r="H4">
        <f t="shared" si="1"/>
        <v>169.4</v>
      </c>
      <c r="I4">
        <f t="shared" si="2"/>
        <v>169.4</v>
      </c>
      <c r="J4">
        <f t="shared" si="3"/>
        <v>29.400000000000006</v>
      </c>
      <c r="K4">
        <f t="shared" si="4"/>
        <v>29.4</v>
      </c>
    </row>
    <row r="5" spans="1:11" x14ac:dyDescent="0.25">
      <c r="A5" t="s">
        <v>49</v>
      </c>
      <c r="B5">
        <v>103</v>
      </c>
      <c r="C5" s="3"/>
      <c r="D5">
        <f t="shared" si="5"/>
        <v>103</v>
      </c>
      <c r="E5">
        <f t="shared" si="6"/>
        <v>103</v>
      </c>
      <c r="F5">
        <f>SUM(B5:C5)/2</f>
        <v>51.5</v>
      </c>
      <c r="G5">
        <f t="shared" si="0"/>
        <v>103</v>
      </c>
      <c r="H5">
        <f t="shared" si="1"/>
        <v>124.63</v>
      </c>
      <c r="I5">
        <f t="shared" si="2"/>
        <v>124.63</v>
      </c>
      <c r="J5">
        <f t="shared" si="3"/>
        <v>21.629999999999995</v>
      </c>
      <c r="K5">
        <f t="shared" si="4"/>
        <v>21.63</v>
      </c>
    </row>
    <row r="6" spans="1:11" x14ac:dyDescent="0.25">
      <c r="A6" t="s">
        <v>50</v>
      </c>
      <c r="B6">
        <v>104</v>
      </c>
      <c r="C6">
        <v>104</v>
      </c>
      <c r="D6">
        <f t="shared" si="5"/>
        <v>208</v>
      </c>
      <c r="E6">
        <f t="shared" si="6"/>
        <v>208</v>
      </c>
      <c r="F6">
        <f>(B6+C6)/2</f>
        <v>104</v>
      </c>
      <c r="G6">
        <f t="shared" si="0"/>
        <v>104</v>
      </c>
      <c r="H6">
        <f t="shared" si="1"/>
        <v>251.68</v>
      </c>
      <c r="I6">
        <f t="shared" si="2"/>
        <v>251.68</v>
      </c>
      <c r="J6">
        <f t="shared" si="3"/>
        <v>43.680000000000007</v>
      </c>
      <c r="K6">
        <f t="shared" si="4"/>
        <v>43.68</v>
      </c>
    </row>
    <row r="7" spans="1:11" x14ac:dyDescent="0.25">
      <c r="A7" t="s">
        <v>51</v>
      </c>
      <c r="B7">
        <v>105</v>
      </c>
      <c r="C7">
        <v>200</v>
      </c>
      <c r="D7">
        <f t="shared" si="5"/>
        <v>305</v>
      </c>
      <c r="E7">
        <f t="shared" si="6"/>
        <v>305</v>
      </c>
      <c r="F7">
        <f>SUM(B7:C7)/2</f>
        <v>152.5</v>
      </c>
      <c r="G7">
        <f t="shared" si="0"/>
        <v>152.5</v>
      </c>
      <c r="H7">
        <f t="shared" si="1"/>
        <v>369.05</v>
      </c>
      <c r="I7">
        <f t="shared" si="2"/>
        <v>369.05</v>
      </c>
      <c r="J7">
        <f t="shared" si="3"/>
        <v>64.050000000000011</v>
      </c>
      <c r="K7">
        <f t="shared" si="4"/>
        <v>64.05</v>
      </c>
    </row>
    <row r="8" spans="1:11" x14ac:dyDescent="0.25">
      <c r="A8" t="s">
        <v>45</v>
      </c>
      <c r="B8">
        <v>120</v>
      </c>
      <c r="C8">
        <v>220</v>
      </c>
      <c r="D8">
        <f t="shared" si="5"/>
        <v>340</v>
      </c>
      <c r="E8">
        <f t="shared" si="6"/>
        <v>340</v>
      </c>
    </row>
    <row r="9" spans="1:11" x14ac:dyDescent="0.25">
      <c r="A9" t="s">
        <v>69</v>
      </c>
      <c r="B9">
        <f>SUM(B2:B8)</f>
        <v>633</v>
      </c>
      <c r="C9">
        <f t="shared" ref="C9:K9" si="7">SUM(C2:C8)</f>
        <v>884</v>
      </c>
      <c r="D9">
        <f t="shared" si="7"/>
        <v>1517</v>
      </c>
      <c r="E9">
        <f t="shared" si="7"/>
        <v>1517</v>
      </c>
    </row>
    <row r="10" spans="1:11" x14ac:dyDescent="0.25">
      <c r="A10" t="s">
        <v>70</v>
      </c>
      <c r="B10">
        <f>AVERAGE(B2:B8)</f>
        <v>90.428571428571431</v>
      </c>
      <c r="C10">
        <f t="shared" ref="C10:K10" si="8">AVERAGE(C2:C8)</f>
        <v>147.33333333333334</v>
      </c>
      <c r="D10">
        <f t="shared" si="8"/>
        <v>216.71428571428572</v>
      </c>
      <c r="E10">
        <f t="shared" si="8"/>
        <v>216.71428571428572</v>
      </c>
    </row>
    <row r="11" spans="1:11" x14ac:dyDescent="0.25">
      <c r="A11" t="s">
        <v>73</v>
      </c>
      <c r="B11">
        <f>MAX(B2:B8)</f>
        <v>120</v>
      </c>
      <c r="C11">
        <f t="shared" ref="C11:K11" si="9">MAX(C2:C8)</f>
        <v>220</v>
      </c>
      <c r="D11">
        <f t="shared" si="9"/>
        <v>340</v>
      </c>
      <c r="E11">
        <f t="shared" si="9"/>
        <v>340</v>
      </c>
    </row>
    <row r="12" spans="1:11" ht="15.75" thickBot="1" x14ac:dyDescent="0.3">
      <c r="A12" t="s">
        <v>74</v>
      </c>
      <c r="B12">
        <f>MIN(B2:B8)</f>
        <v>0</v>
      </c>
      <c r="C12">
        <f t="shared" ref="C12:E12" si="10">MIN(C2:C8)</f>
        <v>100</v>
      </c>
      <c r="D12">
        <f t="shared" si="10"/>
        <v>103</v>
      </c>
      <c r="E12">
        <f t="shared" si="10"/>
        <v>103</v>
      </c>
    </row>
    <row r="13" spans="1:11" ht="15.75" thickBot="1" x14ac:dyDescent="0.3">
      <c r="A13" t="s">
        <v>75</v>
      </c>
      <c r="B13">
        <f>COUNT(B2:B8)</f>
        <v>7</v>
      </c>
      <c r="C13">
        <f t="shared" ref="C13:E13" si="11">COUNT(C2:C8)</f>
        <v>6</v>
      </c>
      <c r="D13" s="5" t="s">
        <v>78</v>
      </c>
      <c r="E13">
        <f t="shared" si="11"/>
        <v>7</v>
      </c>
    </row>
    <row r="14" spans="1:11" ht="15.75" thickBot="1" x14ac:dyDescent="0.3">
      <c r="A14" t="s">
        <v>76</v>
      </c>
      <c r="B14">
        <f>COUNTA(A2:A8)</f>
        <v>7</v>
      </c>
      <c r="D14" s="4" t="s">
        <v>77</v>
      </c>
    </row>
  </sheetData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"/>
  <sheetViews>
    <sheetView topLeftCell="A16" zoomScale="130" zoomScaleNormal="130" workbookViewId="0">
      <selection activeCell="B24" sqref="B24"/>
    </sheetView>
  </sheetViews>
  <sheetFormatPr defaultRowHeight="15" x14ac:dyDescent="0.25"/>
  <cols>
    <col min="2" max="3" width="10.85546875" bestFit="1" customWidth="1"/>
    <col min="5" max="5" width="10.85546875" bestFit="1" customWidth="1"/>
  </cols>
  <sheetData>
    <row r="1" spans="1:5" x14ac:dyDescent="0.25">
      <c r="A1" s="7">
        <v>26.6</v>
      </c>
      <c r="B1" t="s">
        <v>67</v>
      </c>
      <c r="C1" t="s">
        <v>68</v>
      </c>
      <c r="D1" t="s">
        <v>67</v>
      </c>
      <c r="E1" t="s">
        <v>68</v>
      </c>
    </row>
    <row r="2" spans="1:5" x14ac:dyDescent="0.25">
      <c r="A2" t="s">
        <v>46</v>
      </c>
      <c r="B2" s="6">
        <v>100</v>
      </c>
      <c r="C2" s="6">
        <v>60</v>
      </c>
      <c r="D2" s="8">
        <f>B2/$A$1</f>
        <v>3.7593984962406015</v>
      </c>
      <c r="E2" s="8">
        <f>C2/$A$1</f>
        <v>2.255639097744361</v>
      </c>
    </row>
    <row r="3" spans="1:5" x14ac:dyDescent="0.25">
      <c r="A3" t="s">
        <v>47</v>
      </c>
      <c r="B3" s="6">
        <v>101</v>
      </c>
      <c r="C3" s="6">
        <v>120</v>
      </c>
      <c r="D3" s="8">
        <f t="shared" ref="D3:D8" si="0">B3/$A$1</f>
        <v>3.7969924812030071</v>
      </c>
      <c r="E3" s="8">
        <f t="shared" ref="E3:E8" si="1">C3/$A$1</f>
        <v>4.511278195488722</v>
      </c>
    </row>
    <row r="4" spans="1:5" x14ac:dyDescent="0.25">
      <c r="A4" t="s">
        <v>48</v>
      </c>
      <c r="B4" s="6">
        <v>102</v>
      </c>
      <c r="C4" s="6">
        <v>140</v>
      </c>
      <c r="D4" s="8">
        <f t="shared" si="0"/>
        <v>3.8345864661654132</v>
      </c>
      <c r="E4" s="8">
        <f t="shared" si="1"/>
        <v>5.2631578947368416</v>
      </c>
    </row>
    <row r="5" spans="1:5" x14ac:dyDescent="0.25">
      <c r="A5" t="s">
        <v>49</v>
      </c>
      <c r="B5" s="6">
        <v>103</v>
      </c>
      <c r="C5" s="6">
        <v>160</v>
      </c>
      <c r="D5" s="8">
        <f t="shared" si="0"/>
        <v>3.8721804511278193</v>
      </c>
      <c r="E5" s="8">
        <f t="shared" si="1"/>
        <v>6.0150375939849621</v>
      </c>
    </row>
    <row r="6" spans="1:5" x14ac:dyDescent="0.25">
      <c r="A6" t="s">
        <v>50</v>
      </c>
      <c r="B6" s="6">
        <v>104</v>
      </c>
      <c r="C6" s="6">
        <v>180</v>
      </c>
      <c r="D6" s="8">
        <f t="shared" si="0"/>
        <v>3.9097744360902253</v>
      </c>
      <c r="E6" s="8">
        <f t="shared" si="1"/>
        <v>6.7669172932330826</v>
      </c>
    </row>
    <row r="7" spans="1:5" x14ac:dyDescent="0.25">
      <c r="A7" t="s">
        <v>51</v>
      </c>
      <c r="B7" s="6">
        <v>105</v>
      </c>
      <c r="C7" s="6">
        <v>200</v>
      </c>
      <c r="D7" s="8">
        <f t="shared" si="0"/>
        <v>3.9473684210526314</v>
      </c>
      <c r="E7" s="8">
        <f t="shared" si="1"/>
        <v>7.518796992481203</v>
      </c>
    </row>
    <row r="8" spans="1:5" x14ac:dyDescent="0.25">
      <c r="A8" t="s">
        <v>45</v>
      </c>
      <c r="B8" s="6">
        <v>120</v>
      </c>
      <c r="C8" s="6">
        <v>220</v>
      </c>
      <c r="D8" s="8">
        <f t="shared" si="0"/>
        <v>4.511278195488722</v>
      </c>
      <c r="E8" s="8">
        <f t="shared" si="1"/>
        <v>8.2706766917293226</v>
      </c>
    </row>
    <row r="10" spans="1:5" x14ac:dyDescent="0.25">
      <c r="D10" t="s">
        <v>79</v>
      </c>
      <c r="E10">
        <v>26.6</v>
      </c>
    </row>
    <row r="11" spans="1:5" x14ac:dyDescent="0.25">
      <c r="D11" t="s">
        <v>80</v>
      </c>
      <c r="E11" s="9">
        <v>0.5</v>
      </c>
    </row>
    <row r="12" spans="1:5" x14ac:dyDescent="0.25">
      <c r="B12" t="s">
        <v>67</v>
      </c>
      <c r="C12" t="s">
        <v>68</v>
      </c>
      <c r="D12" t="s">
        <v>67</v>
      </c>
      <c r="E12" t="s">
        <v>68</v>
      </c>
    </row>
    <row r="13" spans="1:5" x14ac:dyDescent="0.25">
      <c r="A13" t="s">
        <v>46</v>
      </c>
      <c r="B13">
        <v>100</v>
      </c>
      <c r="C13">
        <v>60</v>
      </c>
      <c r="D13" s="8">
        <f>(B13-B13*$E$11)/$E$10</f>
        <v>1.8796992481203008</v>
      </c>
      <c r="E13" s="8">
        <f>(C13-C13*$E$11)/$E$10</f>
        <v>1.1278195488721805</v>
      </c>
    </row>
    <row r="14" spans="1:5" x14ac:dyDescent="0.25">
      <c r="A14" t="s">
        <v>47</v>
      </c>
      <c r="B14">
        <v>101</v>
      </c>
      <c r="C14">
        <v>120</v>
      </c>
      <c r="D14" s="8">
        <f t="shared" ref="D14:D19" si="2">(B14-B14*$E$11)/$E$10</f>
        <v>1.8984962406015036</v>
      </c>
      <c r="E14" s="8">
        <f t="shared" ref="E14:E19" si="3">(C14-C14*$E$11)/$E$10</f>
        <v>2.255639097744361</v>
      </c>
    </row>
    <row r="15" spans="1:5" x14ac:dyDescent="0.25">
      <c r="A15" t="s">
        <v>48</v>
      </c>
      <c r="B15">
        <v>102</v>
      </c>
      <c r="C15">
        <v>140</v>
      </c>
      <c r="D15" s="8">
        <f t="shared" si="2"/>
        <v>1.9172932330827066</v>
      </c>
      <c r="E15" s="8">
        <f>(C15-C15*$E$11)/$E$10</f>
        <v>2.6315789473684208</v>
      </c>
    </row>
    <row r="16" spans="1:5" x14ac:dyDescent="0.25">
      <c r="A16" t="s">
        <v>49</v>
      </c>
      <c r="B16">
        <v>103</v>
      </c>
      <c r="C16">
        <v>160</v>
      </c>
      <c r="D16" s="8">
        <f>(B16-B16*$E$11)/$E$10</f>
        <v>1.9360902255639096</v>
      </c>
      <c r="E16" s="8">
        <f t="shared" si="3"/>
        <v>3.007518796992481</v>
      </c>
    </row>
    <row r="17" spans="1:5" x14ac:dyDescent="0.25">
      <c r="A17" t="s">
        <v>50</v>
      </c>
      <c r="B17">
        <v>104</v>
      </c>
      <c r="C17">
        <v>180</v>
      </c>
      <c r="D17" s="8">
        <f t="shared" si="2"/>
        <v>1.9548872180451127</v>
      </c>
      <c r="E17" s="8">
        <f t="shared" si="3"/>
        <v>3.3834586466165413</v>
      </c>
    </row>
    <row r="18" spans="1:5" x14ac:dyDescent="0.25">
      <c r="A18" t="s">
        <v>51</v>
      </c>
      <c r="B18">
        <v>105</v>
      </c>
      <c r="C18">
        <v>200</v>
      </c>
      <c r="D18" s="8">
        <f t="shared" si="2"/>
        <v>1.9736842105263157</v>
      </c>
      <c r="E18" s="8">
        <f t="shared" si="3"/>
        <v>3.7593984962406015</v>
      </c>
    </row>
    <row r="19" spans="1:5" x14ac:dyDescent="0.25">
      <c r="A19" t="s">
        <v>45</v>
      </c>
      <c r="B19">
        <v>120</v>
      </c>
      <c r="C19">
        <v>220</v>
      </c>
      <c r="D19" s="8">
        <f t="shared" si="2"/>
        <v>2.255639097744361</v>
      </c>
      <c r="E19" s="8">
        <f>(C19-C19*$E$11)/$E$10</f>
        <v>4.1353383458646613</v>
      </c>
    </row>
    <row r="20" spans="1:5" x14ac:dyDescent="0.25">
      <c r="B20" t="s">
        <v>88</v>
      </c>
    </row>
    <row r="21" spans="1:5" x14ac:dyDescent="0.25">
      <c r="A21" t="s">
        <v>81</v>
      </c>
      <c r="B21">
        <v>100</v>
      </c>
      <c r="C21">
        <v>100</v>
      </c>
      <c r="D21">
        <v>100</v>
      </c>
    </row>
    <row r="22" spans="1:5" x14ac:dyDescent="0.25">
      <c r="A22" t="s">
        <v>82</v>
      </c>
      <c r="B22">
        <v>101</v>
      </c>
    </row>
    <row r="23" spans="1:5" x14ac:dyDescent="0.25">
      <c r="A23" t="s">
        <v>83</v>
      </c>
      <c r="B23">
        <v>102</v>
      </c>
    </row>
    <row r="24" spans="1:5" x14ac:dyDescent="0.25">
      <c r="A24" t="s">
        <v>84</v>
      </c>
      <c r="B24">
        <v>103</v>
      </c>
    </row>
    <row r="25" spans="1:5" x14ac:dyDescent="0.25">
      <c r="A25" t="s">
        <v>85</v>
      </c>
      <c r="B25">
        <v>104</v>
      </c>
    </row>
    <row r="26" spans="1:5" x14ac:dyDescent="0.25">
      <c r="A26" t="s">
        <v>86</v>
      </c>
      <c r="B26">
        <v>105</v>
      </c>
    </row>
    <row r="27" spans="1:5" x14ac:dyDescent="0.25">
      <c r="A27" t="s">
        <v>87</v>
      </c>
      <c r="B27">
        <v>106</v>
      </c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J53" sqref="J53"/>
    </sheetView>
  </sheetViews>
  <sheetFormatPr defaultRowHeight="15" x14ac:dyDescent="0.25"/>
  <cols>
    <col min="1" max="1" width="9.85546875" bestFit="1" customWidth="1"/>
    <col min="4" max="4" width="15.42578125" bestFit="1" customWidth="1"/>
    <col min="6" max="6" width="12.5703125" customWidth="1"/>
    <col min="8" max="8" width="12.85546875" bestFit="1" customWidth="1"/>
    <col min="9" max="9" width="13.28515625" bestFit="1" customWidth="1"/>
    <col min="10" max="10" width="11.85546875" bestFit="1" customWidth="1"/>
  </cols>
  <sheetData>
    <row r="1" spans="1:11" x14ac:dyDescent="0.25">
      <c r="B1" t="s">
        <v>67</v>
      </c>
      <c r="C1" t="s">
        <v>68</v>
      </c>
      <c r="D1" t="s">
        <v>69</v>
      </c>
      <c r="E1" t="s">
        <v>69</v>
      </c>
      <c r="F1" t="s">
        <v>70</v>
      </c>
      <c r="G1" t="s">
        <v>70</v>
      </c>
      <c r="H1" t="s">
        <v>71</v>
      </c>
      <c r="I1" t="s">
        <v>71</v>
      </c>
      <c r="J1" t="s">
        <v>72</v>
      </c>
      <c r="K1" t="s">
        <v>72</v>
      </c>
    </row>
    <row r="2" spans="1:11" x14ac:dyDescent="0.25">
      <c r="A2" t="s">
        <v>46</v>
      </c>
      <c r="B2">
        <v>20</v>
      </c>
      <c r="C2">
        <v>100</v>
      </c>
      <c r="D2">
        <v>200</v>
      </c>
      <c r="E2">
        <v>200</v>
      </c>
      <c r="F2">
        <v>100</v>
      </c>
      <c r="G2">
        <v>100</v>
      </c>
      <c r="H2">
        <v>242</v>
      </c>
      <c r="I2">
        <v>242</v>
      </c>
      <c r="J2">
        <v>42</v>
      </c>
      <c r="K2">
        <v>42</v>
      </c>
    </row>
    <row r="3" spans="1:11" x14ac:dyDescent="0.25">
      <c r="A3" t="s">
        <v>47</v>
      </c>
      <c r="B3">
        <v>101</v>
      </c>
      <c r="C3">
        <v>120</v>
      </c>
      <c r="D3">
        <v>221</v>
      </c>
      <c r="E3">
        <v>221</v>
      </c>
      <c r="F3">
        <v>110.5</v>
      </c>
      <c r="G3">
        <v>110.5</v>
      </c>
      <c r="H3">
        <v>267.40999999999997</v>
      </c>
      <c r="I3">
        <v>267.40999999999997</v>
      </c>
      <c r="J3">
        <v>46.409999999999968</v>
      </c>
      <c r="K3">
        <v>46.41</v>
      </c>
    </row>
    <row r="4" spans="1:11" x14ac:dyDescent="0.25">
      <c r="A4" t="s">
        <v>48</v>
      </c>
      <c r="B4">
        <v>0</v>
      </c>
      <c r="C4">
        <v>140</v>
      </c>
      <c r="D4">
        <v>140</v>
      </c>
      <c r="E4">
        <v>140</v>
      </c>
      <c r="F4">
        <v>70</v>
      </c>
      <c r="G4">
        <v>70</v>
      </c>
      <c r="H4">
        <v>169.4</v>
      </c>
      <c r="I4">
        <v>169.4</v>
      </c>
      <c r="J4">
        <v>29.400000000000006</v>
      </c>
      <c r="K4">
        <v>29.4</v>
      </c>
    </row>
    <row r="5" spans="1:11" x14ac:dyDescent="0.25">
      <c r="A5" t="s">
        <v>49</v>
      </c>
      <c r="B5">
        <v>103</v>
      </c>
      <c r="D5">
        <v>103</v>
      </c>
      <c r="E5">
        <v>103</v>
      </c>
      <c r="F5">
        <v>200</v>
      </c>
      <c r="G5">
        <v>103</v>
      </c>
      <c r="H5">
        <v>124.63</v>
      </c>
      <c r="I5">
        <v>124.63</v>
      </c>
      <c r="J5">
        <v>21.629999999999995</v>
      </c>
      <c r="K5">
        <v>21.63</v>
      </c>
    </row>
    <row r="6" spans="1:11" x14ac:dyDescent="0.25">
      <c r="A6" t="s">
        <v>50</v>
      </c>
      <c r="B6">
        <v>104</v>
      </c>
      <c r="C6">
        <v>104</v>
      </c>
      <c r="D6">
        <v>208</v>
      </c>
      <c r="E6">
        <v>208</v>
      </c>
      <c r="F6">
        <v>104</v>
      </c>
      <c r="G6">
        <v>20</v>
      </c>
      <c r="H6">
        <v>251.68</v>
      </c>
      <c r="I6">
        <v>251.68</v>
      </c>
      <c r="J6">
        <v>43.680000000000007</v>
      </c>
      <c r="K6">
        <v>43.68</v>
      </c>
    </row>
    <row r="7" spans="1:11" x14ac:dyDescent="0.25">
      <c r="A7" t="s">
        <v>51</v>
      </c>
      <c r="B7">
        <v>-10</v>
      </c>
      <c r="C7">
        <v>200</v>
      </c>
      <c r="D7">
        <v>305</v>
      </c>
      <c r="E7">
        <v>305</v>
      </c>
      <c r="F7">
        <v>152.5</v>
      </c>
      <c r="G7">
        <v>152.5</v>
      </c>
      <c r="H7">
        <v>369.05</v>
      </c>
      <c r="I7">
        <v>369.05</v>
      </c>
      <c r="J7">
        <v>64.050000000000011</v>
      </c>
      <c r="K7">
        <v>64.05</v>
      </c>
    </row>
    <row r="8" spans="1:11" x14ac:dyDescent="0.25">
      <c r="A8" t="s">
        <v>45</v>
      </c>
      <c r="B8">
        <v>120</v>
      </c>
      <c r="C8">
        <v>220</v>
      </c>
      <c r="D8">
        <v>340</v>
      </c>
      <c r="E8">
        <v>340</v>
      </c>
    </row>
    <row r="9" spans="1:11" x14ac:dyDescent="0.25">
      <c r="I9" t="s">
        <v>91</v>
      </c>
    </row>
    <row r="10" spans="1:11" x14ac:dyDescent="0.25">
      <c r="I10">
        <v>200</v>
      </c>
    </row>
  </sheetData>
  <conditionalFormatting sqref="B2:B8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{F11CCCC9-2472-438F-BF6A-E3F81373D0BF}</x14:id>
        </ext>
      </extLst>
    </cfRule>
  </conditionalFormatting>
  <conditionalFormatting sqref="C2:C8">
    <cfRule type="colorScale" priority="12">
      <colorScale>
        <cfvo type="min"/>
        <cfvo type="max"/>
        <color rgb="FFFCFCFF"/>
        <color rgb="FFF8696B"/>
      </colorScale>
    </cfRule>
  </conditionalFormatting>
  <conditionalFormatting sqref="D2:D8">
    <cfRule type="iconSet" priority="11">
      <iconSet iconSet="3Flags">
        <cfvo type="percent" val="0"/>
        <cfvo type="percent" val="33"/>
        <cfvo type="percent" val="67"/>
      </iconSet>
    </cfRule>
  </conditionalFormatting>
  <conditionalFormatting sqref="E2:E8">
    <cfRule type="top10" dxfId="14" priority="10" rank="1"/>
    <cfRule type="top10" dxfId="13" priority="9" bottom="1" rank="1"/>
    <cfRule type="top10" dxfId="12" priority="8" percent="1" bottom="1" rank="10"/>
  </conditionalFormatting>
  <conditionalFormatting sqref="F2:G7">
    <cfRule type="aboveAverage" dxfId="11" priority="7"/>
  </conditionalFormatting>
  <conditionalFormatting sqref="H2:H7">
    <cfRule type="cellIs" dxfId="10" priority="6" operator="greaterThan">
      <formula>300</formula>
    </cfRule>
  </conditionalFormatting>
  <conditionalFormatting sqref="I2:I7">
    <cfRule type="cellIs" dxfId="9" priority="5" operator="greaterThan">
      <formula>$I$10</formula>
    </cfRule>
  </conditionalFormatting>
  <conditionalFormatting sqref="J2:J7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{2CEA40CC-0994-489C-BFDD-B69FB96056A2}</x14:id>
        </ext>
      </extLst>
    </cfRule>
  </conditionalFormatting>
  <conditionalFormatting sqref="K2:K8">
    <cfRule type="iconSet" priority="1">
      <iconSet iconSet="3Flags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1CCCC9-2472-438F-BF6A-E3F81373D0B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B2:B8</xm:sqref>
        </x14:conditionalFormatting>
        <x14:conditionalFormatting xmlns:xm="http://schemas.microsoft.com/office/excel/2006/main">
          <x14:cfRule type="dataBar" id="{2CEA40CC-0994-489C-BFDD-B69FB96056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J2:J7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8"/>
  <sheetViews>
    <sheetView tabSelected="1" topLeftCell="B1" zoomScale="130" zoomScaleNormal="130" workbookViewId="0">
      <selection activeCell="D12" sqref="D12"/>
    </sheetView>
  </sheetViews>
  <sheetFormatPr defaultRowHeight="15" x14ac:dyDescent="0.25"/>
  <cols>
    <col min="2" max="3" width="12.42578125" bestFit="1" customWidth="1"/>
    <col min="4" max="4" width="18" customWidth="1"/>
    <col min="5" max="8" width="12.42578125" bestFit="1" customWidth="1"/>
    <col min="9" max="9" width="0.28515625" customWidth="1"/>
    <col min="10" max="13" width="9.140625" hidden="1" customWidth="1"/>
    <col min="14" max="14" width="0.140625" customWidth="1"/>
    <col min="18" max="18" width="15.140625" customWidth="1"/>
    <col min="20" max="20" width="18" customWidth="1"/>
  </cols>
  <sheetData>
    <row r="1" spans="1:20" x14ac:dyDescent="0.25">
      <c r="B1" s="10" t="s">
        <v>67</v>
      </c>
      <c r="C1" s="12" t="s">
        <v>68</v>
      </c>
      <c r="D1" s="14" t="s">
        <v>69</v>
      </c>
      <c r="E1" s="14" t="s">
        <v>69</v>
      </c>
      <c r="F1" s="14" t="s">
        <v>69</v>
      </c>
      <c r="G1" t="s">
        <v>89</v>
      </c>
      <c r="H1" t="s">
        <v>90</v>
      </c>
      <c r="O1" s="14"/>
      <c r="P1" s="13" t="s">
        <v>69</v>
      </c>
      <c r="Q1" t="s">
        <v>69</v>
      </c>
      <c r="R1" s="14" t="s">
        <v>69</v>
      </c>
      <c r="T1" s="14" t="str">
        <f t="shared" ref="T1:T8" si="0">D1</f>
        <v>celkem</v>
      </c>
    </row>
    <row r="2" spans="1:20" x14ac:dyDescent="0.25">
      <c r="A2" s="10" t="s">
        <v>46</v>
      </c>
      <c r="B2" s="11">
        <v>999</v>
      </c>
      <c r="C2" s="11">
        <v>121</v>
      </c>
      <c r="D2" s="15">
        <f>(B2+C2)*1000</f>
        <v>1120000</v>
      </c>
      <c r="E2" s="15">
        <v>210</v>
      </c>
      <c r="F2" s="15" t="e">
        <f>#REF!+E2</f>
        <v>#REF!</v>
      </c>
      <c r="G2" t="e">
        <f>E2+F2</f>
        <v>#REF!</v>
      </c>
      <c r="H2">
        <v>200</v>
      </c>
      <c r="O2" s="15"/>
      <c r="P2" s="16">
        <v>210</v>
      </c>
      <c r="Q2" s="6">
        <v>210</v>
      </c>
      <c r="R2" s="15">
        <v>200</v>
      </c>
      <c r="T2" s="15">
        <f t="shared" si="0"/>
        <v>1120000</v>
      </c>
    </row>
    <row r="3" spans="1:20" x14ac:dyDescent="0.25">
      <c r="A3" s="10" t="s">
        <v>47</v>
      </c>
      <c r="B3" s="11">
        <v>101</v>
      </c>
      <c r="C3" s="11">
        <v>777</v>
      </c>
      <c r="D3" s="15">
        <f>(B3+C3)*1000</f>
        <v>878000</v>
      </c>
      <c r="E3" s="15">
        <v>231</v>
      </c>
      <c r="F3" s="15" t="e">
        <f>#REF!+E3</f>
        <v>#REF!</v>
      </c>
      <c r="G3" t="e">
        <f t="shared" ref="D3:G8" si="1">E3+F3</f>
        <v>#REF!</v>
      </c>
      <c r="H3">
        <v>221</v>
      </c>
      <c r="O3" s="15"/>
      <c r="P3" s="16">
        <v>231</v>
      </c>
      <c r="Q3" s="6">
        <v>231</v>
      </c>
      <c r="R3" s="15">
        <v>221</v>
      </c>
      <c r="T3" s="15">
        <f t="shared" si="0"/>
        <v>878000</v>
      </c>
    </row>
    <row r="4" spans="1:20" x14ac:dyDescent="0.25">
      <c r="A4" s="10" t="s">
        <v>48</v>
      </c>
      <c r="B4" s="11">
        <v>0</v>
      </c>
      <c r="C4" s="11">
        <v>169.4</v>
      </c>
      <c r="D4" s="15">
        <f>(B4+C4)*1000</f>
        <v>169400</v>
      </c>
      <c r="E4" s="15">
        <v>150</v>
      </c>
      <c r="F4" s="15" t="e">
        <f>#REF!+E4</f>
        <v>#REF!</v>
      </c>
      <c r="G4" t="e">
        <f t="shared" si="1"/>
        <v>#REF!</v>
      </c>
      <c r="H4">
        <v>140</v>
      </c>
      <c r="O4" s="15"/>
      <c r="P4" s="16">
        <v>150</v>
      </c>
      <c r="Q4" s="6">
        <v>150</v>
      </c>
      <c r="R4" s="15">
        <v>140</v>
      </c>
      <c r="T4" s="15">
        <f t="shared" si="0"/>
        <v>169400</v>
      </c>
    </row>
    <row r="5" spans="1:20" x14ac:dyDescent="0.25">
      <c r="A5" s="10" t="s">
        <v>49</v>
      </c>
      <c r="B5" s="11">
        <v>103</v>
      </c>
      <c r="C5" s="11">
        <v>0</v>
      </c>
      <c r="D5" s="15">
        <f>(B5+C5)*1000</f>
        <v>103000</v>
      </c>
      <c r="E5" s="15">
        <v>113</v>
      </c>
      <c r="F5" s="15" t="e">
        <f>#REF!+E5</f>
        <v>#REF!</v>
      </c>
      <c r="G5" t="e">
        <f t="shared" si="1"/>
        <v>#REF!</v>
      </c>
      <c r="H5">
        <v>103</v>
      </c>
      <c r="O5" s="15"/>
      <c r="P5" s="16">
        <v>113</v>
      </c>
      <c r="Q5" s="6">
        <v>113</v>
      </c>
      <c r="R5" s="15">
        <v>103</v>
      </c>
      <c r="T5" s="15">
        <f t="shared" si="0"/>
        <v>103000</v>
      </c>
    </row>
    <row r="6" spans="1:20" x14ac:dyDescent="0.25">
      <c r="A6" s="10" t="s">
        <v>50</v>
      </c>
      <c r="B6" s="11">
        <v>104</v>
      </c>
      <c r="C6" s="11">
        <v>125.84</v>
      </c>
      <c r="D6" s="15">
        <f>(B6+C6)*1000</f>
        <v>229840</v>
      </c>
      <c r="E6" s="15">
        <v>218</v>
      </c>
      <c r="F6" s="15" t="e">
        <f>#REF!+E6</f>
        <v>#REF!</v>
      </c>
      <c r="G6" t="e">
        <f t="shared" si="1"/>
        <v>#REF!</v>
      </c>
      <c r="H6">
        <v>208</v>
      </c>
      <c r="O6" s="15"/>
      <c r="P6" s="16">
        <v>218</v>
      </c>
      <c r="Q6" s="6">
        <v>218</v>
      </c>
      <c r="R6" s="15">
        <v>208</v>
      </c>
      <c r="T6" s="15">
        <f t="shared" si="0"/>
        <v>229840</v>
      </c>
    </row>
    <row r="7" spans="1:20" x14ac:dyDescent="0.25">
      <c r="A7" s="10" t="s">
        <v>51</v>
      </c>
      <c r="B7" s="11">
        <v>105</v>
      </c>
      <c r="C7" s="11">
        <v>242</v>
      </c>
      <c r="D7" s="15">
        <f>(B7+C7)*1000</f>
        <v>347000</v>
      </c>
      <c r="E7" s="15">
        <v>315</v>
      </c>
      <c r="F7" s="15" t="e">
        <f>#REF!+E7</f>
        <v>#REF!</v>
      </c>
      <c r="G7" t="e">
        <f t="shared" si="1"/>
        <v>#REF!</v>
      </c>
      <c r="H7">
        <v>305</v>
      </c>
      <c r="O7" s="15"/>
      <c r="P7" s="16">
        <v>315</v>
      </c>
      <c r="Q7" s="6">
        <v>315</v>
      </c>
      <c r="R7" s="15">
        <v>305</v>
      </c>
      <c r="T7" s="15">
        <f t="shared" si="0"/>
        <v>347000</v>
      </c>
    </row>
    <row r="8" spans="1:20" x14ac:dyDescent="0.25">
      <c r="A8" s="10" t="s">
        <v>45</v>
      </c>
      <c r="B8" s="11">
        <v>120</v>
      </c>
      <c r="C8" s="11">
        <v>266.2</v>
      </c>
      <c r="D8" s="15">
        <f>(B8+C8)*1000</f>
        <v>386200</v>
      </c>
      <c r="E8" s="15">
        <v>350</v>
      </c>
      <c r="F8" s="15" t="e">
        <f>#REF!+E8</f>
        <v>#REF!</v>
      </c>
      <c r="G8" t="e">
        <f t="shared" si="1"/>
        <v>#REF!</v>
      </c>
      <c r="H8">
        <v>340</v>
      </c>
      <c r="O8" s="15"/>
      <c r="P8" s="16">
        <v>350</v>
      </c>
      <c r="Q8" s="6">
        <v>350</v>
      </c>
      <c r="R8" s="15">
        <v>340</v>
      </c>
      <c r="T8" s="15">
        <f t="shared" si="0"/>
        <v>386200</v>
      </c>
    </row>
    <row r="12" spans="1:20" x14ac:dyDescent="0.25">
      <c r="R12" t="str">
        <f t="shared" ref="R12:R19" si="2">D1</f>
        <v>celkem</v>
      </c>
    </row>
    <row r="13" spans="1:20" x14ac:dyDescent="0.25">
      <c r="R13">
        <f t="shared" si="2"/>
        <v>1120000</v>
      </c>
    </row>
    <row r="14" spans="1:20" x14ac:dyDescent="0.25">
      <c r="R14">
        <f t="shared" si="2"/>
        <v>878000</v>
      </c>
    </row>
    <row r="15" spans="1:20" x14ac:dyDescent="0.25">
      <c r="R15">
        <f t="shared" si="2"/>
        <v>169400</v>
      </c>
    </row>
    <row r="16" spans="1:20" x14ac:dyDescent="0.25">
      <c r="B16" s="10" t="s">
        <v>46</v>
      </c>
      <c r="C16" s="10" t="s">
        <v>47</v>
      </c>
      <c r="D16" s="10" t="s">
        <v>48</v>
      </c>
      <c r="E16" s="10" t="s">
        <v>49</v>
      </c>
      <c r="F16" s="10" t="s">
        <v>50</v>
      </c>
      <c r="G16" s="10" t="s">
        <v>51</v>
      </c>
      <c r="H16" s="10" t="s">
        <v>45</v>
      </c>
      <c r="R16">
        <f t="shared" si="2"/>
        <v>103000</v>
      </c>
    </row>
    <row r="17" spans="1:18" x14ac:dyDescent="0.25">
      <c r="A17" s="10" t="s">
        <v>67</v>
      </c>
      <c r="B17" s="11">
        <v>100</v>
      </c>
      <c r="C17" s="11">
        <v>101</v>
      </c>
      <c r="D17" s="11">
        <v>0</v>
      </c>
      <c r="E17" s="11">
        <v>103</v>
      </c>
      <c r="F17" s="11">
        <v>104</v>
      </c>
      <c r="G17" s="11">
        <v>105</v>
      </c>
      <c r="H17" s="11">
        <v>120</v>
      </c>
      <c r="R17">
        <f t="shared" si="2"/>
        <v>229840</v>
      </c>
    </row>
    <row r="18" spans="1:18" x14ac:dyDescent="0.25">
      <c r="A18" s="12" t="s">
        <v>68</v>
      </c>
      <c r="B18" s="11">
        <v>121</v>
      </c>
      <c r="C18" s="11">
        <v>145.19999999999999</v>
      </c>
      <c r="D18" s="11">
        <v>169.4</v>
      </c>
      <c r="E18" s="11">
        <v>0</v>
      </c>
      <c r="F18" s="11">
        <v>125.84</v>
      </c>
      <c r="G18" s="11">
        <v>242</v>
      </c>
      <c r="H18" s="11">
        <v>266.2</v>
      </c>
      <c r="R18">
        <f t="shared" si="2"/>
        <v>347000</v>
      </c>
    </row>
    <row r="19" spans="1:18" x14ac:dyDescent="0.25">
      <c r="A19" s="14" t="s">
        <v>69</v>
      </c>
      <c r="B19" s="15">
        <f>(B17+B18)*1000</f>
        <v>221000</v>
      </c>
      <c r="C19" s="15">
        <f>(C17+C18)*1000</f>
        <v>246200</v>
      </c>
      <c r="D19" s="15">
        <f>(D17+D18)*1000</f>
        <v>169400</v>
      </c>
      <c r="E19" s="15">
        <f>(E17+E18)*1000</f>
        <v>103000</v>
      </c>
      <c r="F19" s="15">
        <f>(F17+F18)*1000</f>
        <v>229840</v>
      </c>
      <c r="G19" s="15">
        <f>(G17+G18)*1000</f>
        <v>347000</v>
      </c>
      <c r="H19" s="15">
        <f>(H17+H18)*1000</f>
        <v>386200</v>
      </c>
      <c r="R19">
        <f t="shared" si="2"/>
        <v>386200</v>
      </c>
    </row>
    <row r="21" spans="1:18" x14ac:dyDescent="0.25">
      <c r="B21" s="10" t="s">
        <v>67</v>
      </c>
      <c r="C21" s="12" t="s">
        <v>68</v>
      </c>
      <c r="F21" s="10" t="s">
        <v>67</v>
      </c>
      <c r="G21" s="12" t="s">
        <v>68</v>
      </c>
    </row>
    <row r="22" spans="1:18" x14ac:dyDescent="0.25">
      <c r="A22" s="10" t="s">
        <v>46</v>
      </c>
      <c r="B22" s="11">
        <v>100</v>
      </c>
      <c r="C22" s="11">
        <v>121</v>
      </c>
      <c r="E22" s="10" t="s">
        <v>46</v>
      </c>
      <c r="F22" s="11"/>
      <c r="G22" s="11"/>
    </row>
    <row r="23" spans="1:18" x14ac:dyDescent="0.25">
      <c r="A23" s="10" t="s">
        <v>47</v>
      </c>
      <c r="B23" s="11">
        <v>101</v>
      </c>
      <c r="C23" s="11">
        <v>456123</v>
      </c>
      <c r="E23" s="10" t="s">
        <v>47</v>
      </c>
      <c r="F23" s="11"/>
      <c r="G23" s="11">
        <v>456123</v>
      </c>
    </row>
    <row r="24" spans="1:18" x14ac:dyDescent="0.25">
      <c r="A24" s="10" t="s">
        <v>48</v>
      </c>
      <c r="B24" s="11">
        <v>0</v>
      </c>
      <c r="C24" s="11">
        <v>169.4</v>
      </c>
      <c r="E24" s="10" t="s">
        <v>48</v>
      </c>
      <c r="F24" s="11"/>
      <c r="G24" s="11"/>
    </row>
    <row r="25" spans="1:18" x14ac:dyDescent="0.25">
      <c r="A25" s="10" t="s">
        <v>49</v>
      </c>
      <c r="B25" s="11">
        <v>126456</v>
      </c>
      <c r="C25" s="11">
        <v>0</v>
      </c>
      <c r="E25" s="10" t="s">
        <v>49</v>
      </c>
      <c r="F25" s="11">
        <v>126456</v>
      </c>
      <c r="G25" s="11"/>
    </row>
    <row r="26" spans="1:18" x14ac:dyDescent="0.25">
      <c r="A26" s="10" t="s">
        <v>50</v>
      </c>
      <c r="B26" s="11">
        <v>104</v>
      </c>
      <c r="C26" s="11">
        <v>4564</v>
      </c>
      <c r="E26" s="10" t="s">
        <v>50</v>
      </c>
      <c r="F26" s="11"/>
      <c r="G26" s="11">
        <v>4564</v>
      </c>
    </row>
    <row r="27" spans="1:18" x14ac:dyDescent="0.25">
      <c r="A27" s="10" t="s">
        <v>51</v>
      </c>
      <c r="B27" s="11">
        <v>105</v>
      </c>
      <c r="C27" s="11">
        <v>242</v>
      </c>
      <c r="E27" s="10" t="s">
        <v>51</v>
      </c>
      <c r="F27" s="11"/>
      <c r="G27" s="11"/>
    </row>
    <row r="28" spans="1:18" x14ac:dyDescent="0.25">
      <c r="A28" s="10" t="s">
        <v>45</v>
      </c>
      <c r="B28" s="11">
        <v>120</v>
      </c>
      <c r="C28" s="11">
        <v>266.2</v>
      </c>
      <c r="E28" s="10" t="s">
        <v>45</v>
      </c>
      <c r="F28" s="11"/>
      <c r="G28" s="11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komentáře</vt:lpstr>
      <vt:lpstr>List6</vt:lpstr>
      <vt:lpstr>výpočty</vt:lpstr>
      <vt:lpstr>adresace</vt:lpstr>
      <vt:lpstr>podmíněné formátování</vt:lpstr>
      <vt:lpstr>vložit jinak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2019-03-14T08:45:48Z</cp:lastPrinted>
  <dcterms:created xsi:type="dcterms:W3CDTF">2019-03-14T07:48:20Z</dcterms:created>
  <dcterms:modified xsi:type="dcterms:W3CDTF">2019-03-14T12:57:23Z</dcterms:modified>
</cp:coreProperties>
</file>