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5"/>
  </bookViews>
  <sheets>
    <sheet name="List1" sheetId="1" r:id="rId1"/>
    <sheet name="Výpočty" sheetId="4" r:id="rId2"/>
    <sheet name="Adresace" sheetId="5" r:id="rId3"/>
    <sheet name="vyplnit řady" sheetId="3" r:id="rId4"/>
    <sheet name="Vložit jinak" sheetId="6" r:id="rId5"/>
    <sheet name="Podmíněné formátování" sheetId="7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Uživatel systému Windows</author>
  </authors>
  <commentList>
    <comment ref="H2" authorId="0">
      <text>
        <r>
          <rPr>
            <b/>
            <sz val="9"/>
            <rFont val="Tahoma"/>
            <family val="2"/>
          </rPr>
          <t xml:space="preserve">komentář
</t>
        </r>
      </text>
    </comment>
    <comment ref="I2" authorId="0">
      <text>
        <r>
          <rPr>
            <b/>
            <sz val="9"/>
            <rFont val="Tahoma"/>
            <family val="2"/>
          </rPr>
          <t xml:space="preserve">komentář
</t>
        </r>
      </text>
    </comment>
    <comment ref="J2" authorId="0">
      <text>
        <r>
          <rPr>
            <b/>
            <sz val="9"/>
            <rFont val="Tahoma"/>
            <family val="2"/>
          </rPr>
          <t xml:space="preserve">komentář
</t>
        </r>
      </text>
    </comment>
  </commentList>
</comments>
</file>

<file path=xl/comments6.xml><?xml version="1.0" encoding="utf-8"?>
<comments xmlns="http://schemas.openxmlformats.org/spreadsheetml/2006/main">
  <authors>
    <author>Uživatel systému Windows</author>
  </authors>
  <commentList>
    <comment ref="H1" authorId="0">
      <text>
        <r>
          <rPr>
            <b/>
            <sz val="9"/>
            <rFont val="Tahoma"/>
            <family val="2"/>
          </rPr>
          <t xml:space="preserve">komentář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komentář
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komentář
</t>
        </r>
      </text>
    </comment>
  </commentList>
</comments>
</file>

<file path=xl/sharedStrings.xml><?xml version="1.0" encoding="utf-8"?>
<sst xmlns="http://schemas.openxmlformats.org/spreadsheetml/2006/main" count="272" uniqueCount="63">
  <si>
    <t>text</t>
  </si>
  <si>
    <t>a</t>
  </si>
  <si>
    <t>b</t>
  </si>
  <si>
    <t>c</t>
  </si>
  <si>
    <t>ano</t>
  </si>
  <si>
    <t>ne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</si>
  <si>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</si>
  <si>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</si>
  <si>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</si>
  <si>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</si>
  <si>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</si>
  <si>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</si>
  <si>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</si>
  <si>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</si>
  <si>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</si>
  <si>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</si>
  <si>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po</t>
  </si>
  <si>
    <t>út</t>
  </si>
  <si>
    <t>st</t>
  </si>
  <si>
    <t>čt</t>
  </si>
  <si>
    <t>pá</t>
  </si>
  <si>
    <t>so</t>
  </si>
  <si>
    <t>pondělí</t>
  </si>
  <si>
    <t>úterý</t>
  </si>
  <si>
    <t>středa</t>
  </si>
  <si>
    <t>čtvrtek</t>
  </si>
  <si>
    <t>pátek</t>
  </si>
  <si>
    <t>sobota</t>
  </si>
  <si>
    <t>neděle</t>
  </si>
  <si>
    <t>P1</t>
  </si>
  <si>
    <t>P2</t>
  </si>
  <si>
    <t>p1+p2</t>
  </si>
  <si>
    <t>p1-p2</t>
  </si>
  <si>
    <t>p1*p2</t>
  </si>
  <si>
    <t>p1/p2</t>
  </si>
  <si>
    <t>10% z p1</t>
  </si>
  <si>
    <t>celkem s DPH</t>
  </si>
  <si>
    <t>celkem</t>
  </si>
  <si>
    <t>průměr</t>
  </si>
  <si>
    <t>max</t>
  </si>
  <si>
    <t>min</t>
  </si>
  <si>
    <t>počet dnů</t>
  </si>
  <si>
    <t>počet vyplněných polí (po-ne)</t>
  </si>
  <si>
    <t>=POČET(F2:F7)</t>
  </si>
  <si>
    <t>=POČET2(A2:A8)</t>
  </si>
  <si>
    <t>1/2018</t>
  </si>
  <si>
    <t>pol 1</t>
  </si>
  <si>
    <t>pol 2</t>
  </si>
  <si>
    <t>pol 3</t>
  </si>
  <si>
    <t>pol 4</t>
  </si>
  <si>
    <t>pol 5</t>
  </si>
  <si>
    <t>pol 6</t>
  </si>
  <si>
    <t>pol 7</t>
  </si>
  <si>
    <t>p1 usd</t>
  </si>
  <si>
    <t>p2 usd</t>
  </si>
  <si>
    <t>euro</t>
  </si>
  <si>
    <t>dolar</t>
  </si>
  <si>
    <t>libra</t>
  </si>
  <si>
    <t>Celkem sleva</t>
  </si>
  <si>
    <t>Celkem po slevě</t>
  </si>
  <si>
    <t>položka</t>
  </si>
  <si>
    <t xml:space="preserve">limit </t>
  </si>
  <si>
    <t>pol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</si>
</sst>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6" formatCode="_-* #,##0.00\ [$€-1]_-;\-* #,##0.00\ [$€-1]_-;_-* &quot;-&quot;??\ [$€-1]_-;_-@_-"/>
    <numFmt numFmtId="170" formatCode="_-* #,##0\ [$Kč-405]_-;\-* #,##0\ [$Kč-405]_-;_-* &quot;-&quot;??\ [$Kč-405]_-;_-@_-"/>
    <numFmt numFmtId="171" formatCode="_-[$$-409]* #,##0.00_ ;_-[$$-409]* \-#,##0.00\ ;_-[$$-409]* &quot;-&quot;??_ ;_-@_ "/>
    <numFmt numFmtId="172" formatCode="_-[$£-809]* #,##0.00_-;\-[$£-809]* #,##0.00_-;_-[$£-809]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b/>
      <i/>
      <sz val="11"/>
      <color theme="4" tint="-0.24997000396251678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quotePrefix="1"/>
    <xf numFmtId="0" fontId="2" fillId="2" borderId="0" xfId="0" applyFont="1" applyFill="1"/>
    <xf numFmtId="166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20" applyNumberFormat="1" applyFont="1"/>
    <xf numFmtId="172" fontId="0" fillId="0" borderId="0" xfId="0" applyNumberFormat="1"/>
    <xf numFmtId="9" fontId="2" fillId="0" borderId="0" xfId="0" applyNumberFormat="1" applyFont="1"/>
    <xf numFmtId="0" fontId="2" fillId="2" borderId="1" xfId="0" applyFont="1" applyFill="1" applyBorder="1"/>
    <xf numFmtId="0" fontId="0" fillId="0" borderId="1" xfId="0" applyBorder="1"/>
    <xf numFmtId="170" fontId="0" fillId="0" borderId="1" xfId="0" applyNumberFormat="1" applyBorder="1"/>
    <xf numFmtId="171" fontId="3" fillId="3" borderId="1" xfId="0" applyNumberFormat="1" applyFont="1" applyFill="1" applyBorder="1"/>
    <xf numFmtId="171" fontId="3" fillId="3" borderId="0" xfId="0" applyNumberFormat="1" applyFont="1" applyFill="1" applyBorder="1"/>
    <xf numFmtId="0" fontId="5" fillId="0" borderId="1" xfId="0" applyFont="1" applyBorder="1"/>
    <xf numFmtId="0" fontId="6" fillId="0" borderId="1" xfId="0" applyFont="1" applyBorder="1"/>
    <xf numFmtId="170" fontId="3" fillId="3" borderId="1" xfId="0" applyNumberFormat="1" applyFont="1" applyFill="1" applyBorder="1"/>
    <xf numFmtId="0" fontId="0" fillId="0" borderId="2" xfId="0" applyFill="1" applyBorder="1"/>
    <xf numFmtId="0" fontId="3" fillId="4" borderId="1" xfId="0" applyFont="1" applyFill="1" applyBorder="1"/>
    <xf numFmtId="0" fontId="0" fillId="5" borderId="1" xfId="0" applyFill="1" applyBorder="1"/>
    <xf numFmtId="0" fontId="7" fillId="6" borderId="1" xfId="0" applyFont="1" applyFill="1" applyBorder="1"/>
    <xf numFmtId="1" fontId="0" fillId="0" borderId="1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4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4" tint="-0.24993999302387238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 topLeftCell="A1">
      <selection activeCell="P7" sqref="P7"/>
    </sheetView>
  </sheetViews>
  <sheetFormatPr defaultColWidth="9.421875" defaultRowHeight="15"/>
  <cols>
    <col min="10" max="10" width="10.140625" style="0" bestFit="1" customWidth="1"/>
  </cols>
  <sheetData>
    <row r="1" spans="1:13" ht="15">
      <c r="A1" t="s">
        <v>0</v>
      </c>
      <c r="C1" t="s">
        <v>4</v>
      </c>
      <c r="D1" t="s">
        <v>5</v>
      </c>
      <c r="E1" t="s">
        <v>0</v>
      </c>
      <c r="H1" t="s">
        <v>6</v>
      </c>
      <c r="I1" t="s">
        <v>5</v>
      </c>
      <c r="J1" s="1">
        <v>43324</v>
      </c>
      <c r="K1" t="s">
        <v>5</v>
      </c>
      <c r="L1">
        <v>1</v>
      </c>
      <c r="M1" t="s">
        <v>16</v>
      </c>
    </row>
    <row r="2" spans="1:13" ht="15">
      <c r="A2" t="s">
        <v>1</v>
      </c>
      <c r="B2" t="s">
        <v>2</v>
      </c>
      <c r="C2" t="s">
        <v>4</v>
      </c>
      <c r="E2" t="s">
        <v>0</v>
      </c>
      <c r="F2">
        <v>123</v>
      </c>
      <c r="G2">
        <v>123</v>
      </c>
      <c r="H2" t="s">
        <v>7</v>
      </c>
      <c r="I2" t="s">
        <v>16</v>
      </c>
      <c r="J2" s="1">
        <v>43325</v>
      </c>
      <c r="K2" t="s">
        <v>5</v>
      </c>
      <c r="L2">
        <v>2</v>
      </c>
      <c r="M2" t="s">
        <v>17</v>
      </c>
    </row>
    <row r="3" spans="3:13" ht="15">
      <c r="C3" t="s">
        <v>4</v>
      </c>
      <c r="D3" t="s">
        <v>5</v>
      </c>
      <c r="E3" t="s">
        <v>0</v>
      </c>
      <c r="F3">
        <v>123</v>
      </c>
      <c r="G3">
        <v>123</v>
      </c>
      <c r="H3" t="s">
        <v>8</v>
      </c>
      <c r="I3" t="s">
        <v>17</v>
      </c>
      <c r="J3" s="1">
        <v>43326</v>
      </c>
      <c r="K3" t="s">
        <v>5</v>
      </c>
      <c r="L3">
        <v>3</v>
      </c>
      <c r="M3" t="s">
        <v>18</v>
      </c>
    </row>
    <row r="4" spans="3:13" ht="15">
      <c r="C4" t="s">
        <v>4</v>
      </c>
      <c r="E4" t="s">
        <v>0</v>
      </c>
      <c r="F4">
        <v>123</v>
      </c>
      <c r="G4">
        <v>123</v>
      </c>
      <c r="H4" t="s">
        <v>9</v>
      </c>
      <c r="I4" t="s">
        <v>18</v>
      </c>
      <c r="J4" s="1">
        <v>43327</v>
      </c>
      <c r="K4" t="s">
        <v>5</v>
      </c>
      <c r="L4">
        <v>4</v>
      </c>
      <c r="M4" t="s">
        <v>19</v>
      </c>
    </row>
    <row r="5" spans="2:13" ht="15">
      <c r="B5" t="s">
        <v>3</v>
      </c>
      <c r="C5" t="s">
        <v>4</v>
      </c>
      <c r="D5" t="s">
        <v>5</v>
      </c>
      <c r="E5" t="s">
        <v>0</v>
      </c>
      <c r="F5">
        <v>123</v>
      </c>
      <c r="G5">
        <v>123</v>
      </c>
      <c r="H5" t="s">
        <v>10</v>
      </c>
      <c r="I5" t="s">
        <v>19</v>
      </c>
      <c r="J5" s="1">
        <v>43328</v>
      </c>
      <c r="K5" t="s">
        <v>5</v>
      </c>
      <c r="L5">
        <v>5</v>
      </c>
      <c r="M5" t="s">
        <v>20</v>
      </c>
    </row>
    <row r="6" spans="2:13" ht="15">
      <c r="B6">
        <v>24</v>
      </c>
      <c r="C6" t="s">
        <v>4</v>
      </c>
      <c r="E6" t="s">
        <v>0</v>
      </c>
      <c r="F6">
        <v>123</v>
      </c>
      <c r="G6">
        <v>123</v>
      </c>
      <c r="H6" t="s">
        <v>11</v>
      </c>
      <c r="I6" t="s">
        <v>20</v>
      </c>
      <c r="J6" s="1">
        <v>43329</v>
      </c>
      <c r="K6" t="s">
        <v>5</v>
      </c>
      <c r="L6">
        <v>6</v>
      </c>
      <c r="M6" t="s">
        <v>21</v>
      </c>
    </row>
    <row r="7" spans="2:13" ht="15">
      <c r="B7" t="s">
        <v>0</v>
      </c>
      <c r="C7" t="s">
        <v>4</v>
      </c>
      <c r="D7" t="s">
        <v>5</v>
      </c>
      <c r="E7" t="s">
        <v>0</v>
      </c>
      <c r="F7">
        <v>123</v>
      </c>
      <c r="G7">
        <v>123</v>
      </c>
      <c r="H7" t="s">
        <v>12</v>
      </c>
      <c r="I7" t="s">
        <v>21</v>
      </c>
      <c r="J7" s="1">
        <v>43330</v>
      </c>
      <c r="K7" t="s">
        <v>5</v>
      </c>
      <c r="L7">
        <v>7</v>
      </c>
      <c r="M7" t="s">
        <v>5</v>
      </c>
    </row>
    <row r="8" spans="3:13" ht="15">
      <c r="C8" t="s">
        <v>4</v>
      </c>
      <c r="E8" t="s">
        <v>0</v>
      </c>
      <c r="F8">
        <v>123</v>
      </c>
      <c r="G8">
        <v>123</v>
      </c>
      <c r="H8" t="s">
        <v>13</v>
      </c>
      <c r="I8" t="s">
        <v>5</v>
      </c>
      <c r="J8" s="1">
        <v>43331</v>
      </c>
      <c r="K8" t="s">
        <v>5</v>
      </c>
      <c r="L8">
        <v>8</v>
      </c>
      <c r="M8" t="s">
        <v>16</v>
      </c>
    </row>
    <row r="9" spans="3:13" ht="15">
      <c r="C9" t="s">
        <v>4</v>
      </c>
      <c r="D9" t="s">
        <v>5</v>
      </c>
      <c r="E9" t="s">
        <v>0</v>
      </c>
      <c r="F9">
        <v>123</v>
      </c>
      <c r="G9">
        <v>123</v>
      </c>
      <c r="H9" t="s">
        <v>14</v>
      </c>
      <c r="I9" t="s">
        <v>16</v>
      </c>
      <c r="J9" s="1">
        <v>43332</v>
      </c>
      <c r="K9" t="s">
        <v>5</v>
      </c>
      <c r="L9">
        <v>9</v>
      </c>
      <c r="M9" t="s">
        <v>17</v>
      </c>
    </row>
    <row r="10" spans="6:13" ht="15">
      <c r="F10">
        <v>123</v>
      </c>
      <c r="G10">
        <v>123</v>
      </c>
      <c r="H10" t="s">
        <v>15</v>
      </c>
      <c r="I10" t="s">
        <v>17</v>
      </c>
      <c r="J10" s="1">
        <v>43333</v>
      </c>
      <c r="K10" t="s">
        <v>5</v>
      </c>
      <c r="L10">
        <v>10</v>
      </c>
      <c r="M10" t="s">
        <v>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18" sqref="G18"/>
    </sheetView>
  </sheetViews>
  <sheetFormatPr defaultColWidth="9.140625" defaultRowHeight="15"/>
  <cols>
    <col min="1" max="1" width="28.00390625" style="0" bestFit="1" customWidth="1"/>
    <col min="4" max="9" width="4.8515625" style="0" customWidth="1"/>
    <col min="10" max="10" width="16.421875" style="0" customWidth="1"/>
    <col min="11" max="11" width="13.57421875" style="0" customWidth="1"/>
  </cols>
  <sheetData>
    <row r="1" spans="2:11" ht="15">
      <c r="B1" t="s">
        <v>29</v>
      </c>
      <c r="C1" t="s">
        <v>30</v>
      </c>
      <c r="D1" t="s">
        <v>31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36</v>
      </c>
    </row>
    <row r="2" spans="1:11" ht="15">
      <c r="A2" t="s">
        <v>22</v>
      </c>
      <c r="B2">
        <v>10</v>
      </c>
      <c r="C2">
        <v>10</v>
      </c>
      <c r="D2">
        <f>B2+C2</f>
        <v>20</v>
      </c>
      <c r="E2">
        <f>SUM(B2:C2)</f>
        <v>20</v>
      </c>
      <c r="F2">
        <f>B2-C2</f>
        <v>0</v>
      </c>
      <c r="G2">
        <f>B2*C2</f>
        <v>100</v>
      </c>
      <c r="H2">
        <f>B2/C2</f>
        <v>1</v>
      </c>
      <c r="I2">
        <f>B2*0.1</f>
        <v>1</v>
      </c>
      <c r="J2">
        <f>SUM(B2:C2)*1.21</f>
        <v>24.2</v>
      </c>
      <c r="K2">
        <f>(B2+C2)*1.21</f>
        <v>24.2</v>
      </c>
    </row>
    <row r="3" spans="1:11" ht="15">
      <c r="A3" t="s">
        <v>23</v>
      </c>
      <c r="B3">
        <v>20</v>
      </c>
      <c r="C3">
        <v>20</v>
      </c>
      <c r="D3">
        <f aca="true" t="shared" si="0" ref="D3:D8">B3+C3</f>
        <v>40</v>
      </c>
      <c r="E3">
        <f aca="true" t="shared" si="1" ref="E3:E8">SUM(B3:C3)</f>
        <v>40</v>
      </c>
      <c r="F3">
        <f aca="true" t="shared" si="2" ref="F3:F8">B3-C3</f>
        <v>0</v>
      </c>
      <c r="G3">
        <f aca="true" t="shared" si="3" ref="G3:G8">B3*C3</f>
        <v>400</v>
      </c>
      <c r="H3">
        <f aca="true" t="shared" si="4" ref="H3:H8">B3/C3</f>
        <v>1</v>
      </c>
      <c r="I3">
        <f aca="true" t="shared" si="5" ref="I3:I8">B3*0.1</f>
        <v>2</v>
      </c>
      <c r="J3">
        <f aca="true" t="shared" si="6" ref="J3:J8">SUM(B3:C3)*1.21</f>
        <v>48.4</v>
      </c>
      <c r="K3">
        <f aca="true" t="shared" si="7" ref="K3:K8">(B3+C3)*1.21</f>
        <v>48.4</v>
      </c>
    </row>
    <row r="4" spans="1:11" ht="15">
      <c r="A4" t="s">
        <v>24</v>
      </c>
      <c r="B4">
        <v>30</v>
      </c>
      <c r="C4">
        <v>30</v>
      </c>
      <c r="D4">
        <f t="shared" si="0"/>
        <v>60</v>
      </c>
      <c r="E4">
        <f t="shared" si="1"/>
        <v>60</v>
      </c>
      <c r="F4">
        <f t="shared" si="2"/>
        <v>0</v>
      </c>
      <c r="G4">
        <f t="shared" si="3"/>
        <v>900</v>
      </c>
      <c r="H4">
        <f t="shared" si="4"/>
        <v>1</v>
      </c>
      <c r="I4">
        <f t="shared" si="5"/>
        <v>3</v>
      </c>
      <c r="J4">
        <f>SUM(B4:C4)*1.21</f>
        <v>72.6</v>
      </c>
      <c r="K4">
        <f t="shared" si="7"/>
        <v>72.6</v>
      </c>
    </row>
    <row r="5" spans="1:11" ht="15">
      <c r="A5" t="s">
        <v>25</v>
      </c>
      <c r="B5">
        <v>40</v>
      </c>
      <c r="C5">
        <v>10</v>
      </c>
      <c r="D5">
        <f t="shared" si="0"/>
        <v>50</v>
      </c>
      <c r="E5">
        <f t="shared" si="1"/>
        <v>50</v>
      </c>
      <c r="F5">
        <f t="shared" si="2"/>
        <v>30</v>
      </c>
      <c r="G5">
        <f t="shared" si="3"/>
        <v>400</v>
      </c>
      <c r="H5">
        <f t="shared" si="4"/>
        <v>4</v>
      </c>
      <c r="I5">
        <f t="shared" si="5"/>
        <v>4</v>
      </c>
      <c r="J5">
        <f t="shared" si="6"/>
        <v>60.5</v>
      </c>
      <c r="K5">
        <f t="shared" si="7"/>
        <v>60.5</v>
      </c>
    </row>
    <row r="6" spans="1:11" ht="15">
      <c r="A6" t="s">
        <v>26</v>
      </c>
      <c r="B6">
        <v>50</v>
      </c>
      <c r="C6">
        <v>20</v>
      </c>
      <c r="D6">
        <f t="shared" si="0"/>
        <v>70</v>
      </c>
      <c r="E6">
        <f t="shared" si="1"/>
        <v>70</v>
      </c>
      <c r="F6">
        <f t="shared" si="2"/>
        <v>30</v>
      </c>
      <c r="G6">
        <f t="shared" si="3"/>
        <v>1000</v>
      </c>
      <c r="H6">
        <f t="shared" si="4"/>
        <v>2.5</v>
      </c>
      <c r="I6">
        <f t="shared" si="5"/>
        <v>5</v>
      </c>
      <c r="J6">
        <f t="shared" si="6"/>
        <v>84.7</v>
      </c>
      <c r="K6">
        <f t="shared" si="7"/>
        <v>84.7</v>
      </c>
    </row>
    <row r="7" spans="1:11" ht="15">
      <c r="A7" t="s">
        <v>27</v>
      </c>
      <c r="C7">
        <v>30</v>
      </c>
      <c r="D7">
        <f t="shared" si="0"/>
        <v>30</v>
      </c>
      <c r="E7">
        <f t="shared" si="1"/>
        <v>30</v>
      </c>
      <c r="F7">
        <f t="shared" si="2"/>
        <v>-30</v>
      </c>
      <c r="G7">
        <f t="shared" si="3"/>
        <v>0</v>
      </c>
      <c r="H7">
        <f t="shared" si="4"/>
        <v>0</v>
      </c>
      <c r="I7">
        <f t="shared" si="5"/>
        <v>0</v>
      </c>
      <c r="J7">
        <f t="shared" si="6"/>
        <v>36.3</v>
      </c>
      <c r="K7">
        <f t="shared" si="7"/>
        <v>36.3</v>
      </c>
    </row>
    <row r="8" spans="1:11" ht="15">
      <c r="A8" t="s">
        <v>28</v>
      </c>
      <c r="B8">
        <v>70</v>
      </c>
      <c r="C8">
        <v>10</v>
      </c>
      <c r="D8">
        <f t="shared" si="0"/>
        <v>80</v>
      </c>
      <c r="E8">
        <f t="shared" si="1"/>
        <v>80</v>
      </c>
      <c r="F8">
        <f t="shared" si="2"/>
        <v>60</v>
      </c>
      <c r="G8">
        <f t="shared" si="3"/>
        <v>700</v>
      </c>
      <c r="H8">
        <f t="shared" si="4"/>
        <v>7</v>
      </c>
      <c r="I8">
        <f t="shared" si="5"/>
        <v>7</v>
      </c>
      <c r="J8">
        <f t="shared" si="6"/>
        <v>96.8</v>
      </c>
      <c r="K8">
        <f t="shared" si="7"/>
        <v>96.8</v>
      </c>
    </row>
    <row r="9" spans="1:5" ht="15">
      <c r="A9" t="s">
        <v>37</v>
      </c>
      <c r="B9">
        <f>SUM(B2:B8)</f>
        <v>220</v>
      </c>
      <c r="C9">
        <f>SUM(C2:C8)</f>
        <v>130</v>
      </c>
      <c r="D9">
        <f aca="true" t="shared" si="8" ref="D9:E9">SUM(D2:D8)</f>
        <v>350</v>
      </c>
      <c r="E9">
        <f t="shared" si="8"/>
        <v>350</v>
      </c>
    </row>
    <row r="10" spans="1:5" ht="15">
      <c r="A10" t="s">
        <v>38</v>
      </c>
      <c r="B10">
        <f>AVERAGE(B2:B8)</f>
        <v>36.666666666666664</v>
      </c>
      <c r="C10">
        <f>AVERAGE(C2:C8)</f>
        <v>18.571428571428573</v>
      </c>
      <c r="D10">
        <f aca="true" t="shared" si="9" ref="D10:E10">AVERAGE(D2:D8)</f>
        <v>50</v>
      </c>
      <c r="E10">
        <f t="shared" si="9"/>
        <v>50</v>
      </c>
    </row>
    <row r="11" spans="1:5" ht="15">
      <c r="A11" t="s">
        <v>39</v>
      </c>
      <c r="B11">
        <f>MAX(B2:B8)</f>
        <v>70</v>
      </c>
      <c r="C11">
        <f>MAX(C2:C8)</f>
        <v>30</v>
      </c>
      <c r="D11">
        <f aca="true" t="shared" si="10" ref="D11:E11">MAX(D2:D8)</f>
        <v>80</v>
      </c>
      <c r="E11">
        <f t="shared" si="10"/>
        <v>80</v>
      </c>
    </row>
    <row r="12" spans="1:5" ht="15">
      <c r="A12" t="s">
        <v>40</v>
      </c>
      <c r="B12">
        <f>MIN(B2:B8)</f>
        <v>10</v>
      </c>
      <c r="C12">
        <f>MIN(C2:C8)</f>
        <v>10</v>
      </c>
      <c r="D12">
        <f aca="true" t="shared" si="11" ref="D12:E12">MIN(D2:D8)</f>
        <v>20</v>
      </c>
      <c r="E12">
        <f t="shared" si="11"/>
        <v>20</v>
      </c>
    </row>
    <row r="13" spans="1:6" ht="15">
      <c r="A13" t="s">
        <v>42</v>
      </c>
      <c r="B13">
        <f>COUNT(B2:B8)</f>
        <v>6</v>
      </c>
      <c r="C13">
        <f>COUNT(C2:C8)</f>
        <v>7</v>
      </c>
      <c r="D13">
        <f aca="true" t="shared" si="12" ref="D13:E13">COUNT(D2:D8)</f>
        <v>7</v>
      </c>
      <c r="E13">
        <f t="shared" si="12"/>
        <v>7</v>
      </c>
      <c r="F13" s="3" t="s">
        <v>43</v>
      </c>
    </row>
    <row r="14" spans="1:6" ht="15">
      <c r="A14" t="s">
        <v>41</v>
      </c>
      <c r="B14">
        <f>COUNTA(A2:A8)</f>
        <v>7</v>
      </c>
      <c r="F14" s="3" t="s">
        <v>44</v>
      </c>
    </row>
    <row r="15" ht="15">
      <c r="F15" s="3" t="s">
        <v>45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 topLeftCell="A1">
      <selection activeCell="F24" sqref="F24"/>
    </sheetView>
  </sheetViews>
  <sheetFormatPr defaultColWidth="9.140625" defaultRowHeight="15"/>
  <cols>
    <col min="2" max="3" width="10.421875" style="0" bestFit="1" customWidth="1"/>
    <col min="4" max="4" width="12.7109375" style="0" bestFit="1" customWidth="1"/>
    <col min="5" max="5" width="15.7109375" style="0" bestFit="1" customWidth="1"/>
  </cols>
  <sheetData>
    <row r="1" spans="1:5" ht="15">
      <c r="A1" s="4">
        <v>22.377</v>
      </c>
      <c r="B1" t="s">
        <v>29</v>
      </c>
      <c r="C1" t="s">
        <v>30</v>
      </c>
      <c r="D1" t="s">
        <v>53</v>
      </c>
      <c r="E1" t="s">
        <v>54</v>
      </c>
    </row>
    <row r="2" spans="1:5" ht="15">
      <c r="A2" t="s">
        <v>46</v>
      </c>
      <c r="B2" s="6">
        <v>10</v>
      </c>
      <c r="C2" s="6">
        <v>10</v>
      </c>
      <c r="D2" s="7">
        <f>B2/$A$1</f>
        <v>0.44688742905662066</v>
      </c>
      <c r="E2" s="7">
        <f>C2/$A$1</f>
        <v>0.44688742905662066</v>
      </c>
    </row>
    <row r="3" spans="1:5" ht="15">
      <c r="A3" t="s">
        <v>47</v>
      </c>
      <c r="B3" s="6">
        <v>10</v>
      </c>
      <c r="C3" s="6">
        <v>20</v>
      </c>
      <c r="D3" s="7">
        <f aca="true" t="shared" si="0" ref="D3:E8">B3/$A$1</f>
        <v>0.44688742905662066</v>
      </c>
      <c r="E3" s="7">
        <f t="shared" si="0"/>
        <v>0.8937748581132413</v>
      </c>
    </row>
    <row r="4" spans="1:5" ht="15">
      <c r="A4" t="s">
        <v>48</v>
      </c>
      <c r="B4" s="6">
        <v>30</v>
      </c>
      <c r="C4" s="6">
        <v>30</v>
      </c>
      <c r="D4" s="7">
        <f t="shared" si="0"/>
        <v>1.340662287169862</v>
      </c>
      <c r="E4" s="7">
        <f t="shared" si="0"/>
        <v>1.340662287169862</v>
      </c>
    </row>
    <row r="5" spans="1:5" ht="15">
      <c r="A5" t="s">
        <v>49</v>
      </c>
      <c r="B5" s="6">
        <v>40</v>
      </c>
      <c r="C5" s="6">
        <v>10</v>
      </c>
      <c r="D5" s="7">
        <f t="shared" si="0"/>
        <v>1.7875497162264826</v>
      </c>
      <c r="E5" s="7">
        <f t="shared" si="0"/>
        <v>0.44688742905662066</v>
      </c>
    </row>
    <row r="6" spans="1:5" ht="15">
      <c r="A6" t="s">
        <v>50</v>
      </c>
      <c r="B6" s="6">
        <v>50</v>
      </c>
      <c r="C6" s="6">
        <v>20</v>
      </c>
      <c r="D6" s="7">
        <f t="shared" si="0"/>
        <v>2.234437145283103</v>
      </c>
      <c r="E6" s="7">
        <f t="shared" si="0"/>
        <v>0.8937748581132413</v>
      </c>
    </row>
    <row r="7" spans="1:5" ht="15">
      <c r="A7" t="s">
        <v>51</v>
      </c>
      <c r="B7" s="6">
        <v>50</v>
      </c>
      <c r="C7" s="6">
        <v>30</v>
      </c>
      <c r="D7" s="7">
        <f t="shared" si="0"/>
        <v>2.234437145283103</v>
      </c>
      <c r="E7" s="7">
        <f t="shared" si="0"/>
        <v>1.340662287169862</v>
      </c>
    </row>
    <row r="8" spans="1:5" ht="15">
      <c r="A8" t="s">
        <v>52</v>
      </c>
      <c r="B8" s="6">
        <v>70</v>
      </c>
      <c r="C8" s="6">
        <v>10</v>
      </c>
      <c r="D8" s="7">
        <f t="shared" si="0"/>
        <v>3.1282120033963445</v>
      </c>
      <c r="E8" s="7">
        <f t="shared" si="0"/>
        <v>0.44688742905662066</v>
      </c>
    </row>
    <row r="12" spans="3:23" ht="15">
      <c r="C12" s="2">
        <v>25.6</v>
      </c>
      <c r="D12" s="2">
        <f>A1</f>
        <v>22.377</v>
      </c>
      <c r="E12" s="2">
        <v>28.5</v>
      </c>
      <c r="J12" s="2">
        <v>25.6</v>
      </c>
      <c r="K12" s="2">
        <f>D12</f>
        <v>22.377</v>
      </c>
      <c r="L12" s="2">
        <v>28.5</v>
      </c>
      <c r="R12" s="2">
        <v>25.6</v>
      </c>
      <c r="S12" s="2">
        <f>A1</f>
        <v>22.377</v>
      </c>
      <c r="T12" s="2">
        <v>28.5</v>
      </c>
      <c r="U12" s="2">
        <v>25.6</v>
      </c>
      <c r="V12" s="2">
        <f>A1</f>
        <v>22.377</v>
      </c>
      <c r="W12" s="2">
        <v>28.5</v>
      </c>
    </row>
    <row r="13" spans="2:23" ht="15">
      <c r="B13" t="s">
        <v>29</v>
      </c>
      <c r="C13" t="s">
        <v>55</v>
      </c>
      <c r="D13" t="s">
        <v>56</v>
      </c>
      <c r="E13" t="s">
        <v>57</v>
      </c>
      <c r="I13" t="s">
        <v>30</v>
      </c>
      <c r="J13" t="s">
        <v>55</v>
      </c>
      <c r="K13" t="s">
        <v>56</v>
      </c>
      <c r="L13" t="s">
        <v>57</v>
      </c>
      <c r="P13" t="s">
        <v>29</v>
      </c>
      <c r="Q13" t="s">
        <v>30</v>
      </c>
      <c r="R13" t="s">
        <v>55</v>
      </c>
      <c r="S13" t="s">
        <v>56</v>
      </c>
      <c r="T13" t="s">
        <v>57</v>
      </c>
      <c r="U13" t="s">
        <v>55</v>
      </c>
      <c r="V13" t="s">
        <v>56</v>
      </c>
      <c r="W13" t="s">
        <v>57</v>
      </c>
    </row>
    <row r="14" spans="1:20" ht="15">
      <c r="A14" t="s">
        <v>46</v>
      </c>
      <c r="B14" s="6">
        <v>10</v>
      </c>
      <c r="C14" s="5">
        <f>$B14/C$12</f>
        <v>0.390625</v>
      </c>
      <c r="D14" s="7">
        <f aca="true" t="shared" si="1" ref="D14:E14">$B14/D$12</f>
        <v>0.44688742905662066</v>
      </c>
      <c r="E14" s="8">
        <f t="shared" si="1"/>
        <v>0.3508771929824561</v>
      </c>
      <c r="H14" t="s">
        <v>46</v>
      </c>
      <c r="I14" s="6">
        <v>10</v>
      </c>
      <c r="J14" s="5">
        <f>$I14/J$12</f>
        <v>0.390625</v>
      </c>
      <c r="K14" s="7">
        <f aca="true" t="shared" si="2" ref="K14:L14">$I14/K$12</f>
        <v>0.44688742905662066</v>
      </c>
      <c r="L14" s="9">
        <f t="shared" si="2"/>
        <v>0.3508771929824561</v>
      </c>
      <c r="O14" t="s">
        <v>46</v>
      </c>
      <c r="P14" s="6">
        <v>10</v>
      </c>
      <c r="Q14" s="6">
        <v>10</v>
      </c>
      <c r="R14" s="5">
        <f>$P14/R$12</f>
        <v>0.390625</v>
      </c>
      <c r="S14" s="7">
        <f aca="true" t="shared" si="3" ref="S14:T14">$P14/S$12</f>
        <v>0.44688742905662066</v>
      </c>
      <c r="T14" s="9">
        <f t="shared" si="3"/>
        <v>0.3508771929824561</v>
      </c>
    </row>
    <row r="15" spans="1:20" ht="15">
      <c r="A15" t="s">
        <v>47</v>
      </c>
      <c r="B15" s="6">
        <v>10</v>
      </c>
      <c r="C15" s="5">
        <f aca="true" t="shared" si="4" ref="C15:E20">$B15/C$12</f>
        <v>0.390625</v>
      </c>
      <c r="D15" s="7">
        <f t="shared" si="4"/>
        <v>0.44688742905662066</v>
      </c>
      <c r="E15" s="8">
        <f t="shared" si="4"/>
        <v>0.3508771929824561</v>
      </c>
      <c r="H15" t="s">
        <v>47</v>
      </c>
      <c r="I15" s="6">
        <v>20</v>
      </c>
      <c r="J15" s="5">
        <f aca="true" t="shared" si="5" ref="J15:L20">$I15/J$12</f>
        <v>0.78125</v>
      </c>
      <c r="K15" s="7">
        <f t="shared" si="5"/>
        <v>0.8937748581132413</v>
      </c>
      <c r="L15" s="9">
        <f t="shared" si="5"/>
        <v>0.7017543859649122</v>
      </c>
      <c r="O15" t="s">
        <v>47</v>
      </c>
      <c r="P15" s="6">
        <v>10</v>
      </c>
      <c r="Q15" s="6">
        <v>20</v>
      </c>
      <c r="R15" s="5">
        <f aca="true" t="shared" si="6" ref="R15:T20">$P15/R$12</f>
        <v>0.390625</v>
      </c>
      <c r="S15" s="7">
        <f t="shared" si="6"/>
        <v>0.44688742905662066</v>
      </c>
      <c r="T15" s="9">
        <f t="shared" si="6"/>
        <v>0.3508771929824561</v>
      </c>
    </row>
    <row r="16" spans="1:20" ht="15">
      <c r="A16" t="s">
        <v>48</v>
      </c>
      <c r="B16" s="6">
        <v>30</v>
      </c>
      <c r="C16" s="5">
        <f t="shared" si="4"/>
        <v>1.171875</v>
      </c>
      <c r="D16" s="7">
        <f t="shared" si="4"/>
        <v>1.340662287169862</v>
      </c>
      <c r="E16" s="8">
        <f t="shared" si="4"/>
        <v>1.0526315789473684</v>
      </c>
      <c r="H16" t="s">
        <v>48</v>
      </c>
      <c r="I16" s="6">
        <v>30</v>
      </c>
      <c r="J16" s="5">
        <f t="shared" si="5"/>
        <v>1.171875</v>
      </c>
      <c r="K16" s="7">
        <f t="shared" si="5"/>
        <v>1.340662287169862</v>
      </c>
      <c r="L16" s="9">
        <f t="shared" si="5"/>
        <v>1.0526315789473684</v>
      </c>
      <c r="O16" t="s">
        <v>48</v>
      </c>
      <c r="P16" s="6">
        <v>30</v>
      </c>
      <c r="Q16" s="6">
        <v>30</v>
      </c>
      <c r="R16" s="5">
        <f t="shared" si="6"/>
        <v>1.171875</v>
      </c>
      <c r="S16" s="7">
        <f t="shared" si="6"/>
        <v>1.340662287169862</v>
      </c>
      <c r="T16" s="9">
        <f t="shared" si="6"/>
        <v>1.0526315789473684</v>
      </c>
    </row>
    <row r="17" spans="1:20" ht="15">
      <c r="A17" t="s">
        <v>49</v>
      </c>
      <c r="B17" s="6">
        <v>40</v>
      </c>
      <c r="C17" s="5">
        <f t="shared" si="4"/>
        <v>1.5625</v>
      </c>
      <c r="D17" s="7">
        <f t="shared" si="4"/>
        <v>1.7875497162264826</v>
      </c>
      <c r="E17" s="8">
        <f t="shared" si="4"/>
        <v>1.4035087719298245</v>
      </c>
      <c r="H17" t="s">
        <v>49</v>
      </c>
      <c r="I17" s="6">
        <v>10</v>
      </c>
      <c r="J17" s="5">
        <f t="shared" si="5"/>
        <v>0.390625</v>
      </c>
      <c r="K17" s="7">
        <f t="shared" si="5"/>
        <v>0.44688742905662066</v>
      </c>
      <c r="L17" s="9">
        <f t="shared" si="5"/>
        <v>0.3508771929824561</v>
      </c>
      <c r="O17" t="s">
        <v>49</v>
      </c>
      <c r="P17" s="6">
        <v>40</v>
      </c>
      <c r="Q17" s="6">
        <v>10</v>
      </c>
      <c r="R17" s="5">
        <f t="shared" si="6"/>
        <v>1.5625</v>
      </c>
      <c r="S17" s="7">
        <f t="shared" si="6"/>
        <v>1.7875497162264826</v>
      </c>
      <c r="T17" s="9">
        <f t="shared" si="6"/>
        <v>1.4035087719298245</v>
      </c>
    </row>
    <row r="18" spans="1:20" ht="15">
      <c r="A18" t="s">
        <v>50</v>
      </c>
      <c r="B18" s="6">
        <v>50</v>
      </c>
      <c r="C18" s="5">
        <f t="shared" si="4"/>
        <v>1.953125</v>
      </c>
      <c r="D18" s="7">
        <f t="shared" si="4"/>
        <v>2.234437145283103</v>
      </c>
      <c r="E18" s="8">
        <f t="shared" si="4"/>
        <v>1.7543859649122806</v>
      </c>
      <c r="H18" t="s">
        <v>50</v>
      </c>
      <c r="I18" s="6">
        <v>20</v>
      </c>
      <c r="J18" s="5">
        <f t="shared" si="5"/>
        <v>0.78125</v>
      </c>
      <c r="K18" s="7">
        <f t="shared" si="5"/>
        <v>0.8937748581132413</v>
      </c>
      <c r="L18" s="9">
        <f t="shared" si="5"/>
        <v>0.7017543859649122</v>
      </c>
      <c r="O18" t="s">
        <v>50</v>
      </c>
      <c r="P18" s="6">
        <v>50</v>
      </c>
      <c r="Q18" s="6">
        <v>20</v>
      </c>
      <c r="R18" s="5">
        <f t="shared" si="6"/>
        <v>1.953125</v>
      </c>
      <c r="S18" s="7">
        <f t="shared" si="6"/>
        <v>2.234437145283103</v>
      </c>
      <c r="T18" s="9">
        <f t="shared" si="6"/>
        <v>1.7543859649122806</v>
      </c>
    </row>
    <row r="19" spans="1:20" ht="15">
      <c r="A19" t="s">
        <v>51</v>
      </c>
      <c r="B19" s="6">
        <v>50</v>
      </c>
      <c r="C19" s="5">
        <f t="shared" si="4"/>
        <v>1.953125</v>
      </c>
      <c r="D19" s="7">
        <f t="shared" si="4"/>
        <v>2.234437145283103</v>
      </c>
      <c r="E19" s="8">
        <f t="shared" si="4"/>
        <v>1.7543859649122806</v>
      </c>
      <c r="H19" t="s">
        <v>51</v>
      </c>
      <c r="I19" s="6">
        <v>30</v>
      </c>
      <c r="J19" s="5">
        <f t="shared" si="5"/>
        <v>1.171875</v>
      </c>
      <c r="K19" s="7">
        <f t="shared" si="5"/>
        <v>1.340662287169862</v>
      </c>
      <c r="L19" s="9">
        <f t="shared" si="5"/>
        <v>1.0526315789473684</v>
      </c>
      <c r="O19" t="s">
        <v>51</v>
      </c>
      <c r="P19" s="6">
        <v>50</v>
      </c>
      <c r="Q19" s="6">
        <v>30</v>
      </c>
      <c r="R19" s="5">
        <f t="shared" si="6"/>
        <v>1.953125</v>
      </c>
      <c r="S19" s="7">
        <f t="shared" si="6"/>
        <v>2.234437145283103</v>
      </c>
      <c r="T19" s="9">
        <f t="shared" si="6"/>
        <v>1.7543859649122806</v>
      </c>
    </row>
    <row r="20" spans="1:20" ht="15">
      <c r="A20" t="s">
        <v>52</v>
      </c>
      <c r="B20" s="6">
        <v>70</v>
      </c>
      <c r="C20" s="5">
        <f t="shared" si="4"/>
        <v>2.734375</v>
      </c>
      <c r="D20" s="7">
        <f t="shared" si="4"/>
        <v>3.1282120033963445</v>
      </c>
      <c r="E20" s="8">
        <f t="shared" si="4"/>
        <v>2.456140350877193</v>
      </c>
      <c r="H20" t="s">
        <v>52</v>
      </c>
      <c r="I20" s="6">
        <v>10</v>
      </c>
      <c r="J20" s="5">
        <f t="shared" si="5"/>
        <v>0.390625</v>
      </c>
      <c r="K20" s="7">
        <f t="shared" si="5"/>
        <v>0.44688742905662066</v>
      </c>
      <c r="L20" s="9">
        <f t="shared" si="5"/>
        <v>0.3508771929824561</v>
      </c>
      <c r="O20" t="s">
        <v>52</v>
      </c>
      <c r="P20" s="6">
        <v>70</v>
      </c>
      <c r="Q20" s="6">
        <v>10</v>
      </c>
      <c r="R20" s="5">
        <f t="shared" si="6"/>
        <v>2.734375</v>
      </c>
      <c r="S20" s="7">
        <f t="shared" si="6"/>
        <v>3.1282120033963445</v>
      </c>
      <c r="T20" s="9">
        <f t="shared" si="6"/>
        <v>2.456140350877193</v>
      </c>
    </row>
    <row r="24" spans="1:5" ht="15">
      <c r="A24" s="10">
        <v>0.1</v>
      </c>
      <c r="B24" t="s">
        <v>29</v>
      </c>
      <c r="C24" t="s">
        <v>30</v>
      </c>
      <c r="D24" t="s">
        <v>58</v>
      </c>
      <c r="E24" t="s">
        <v>59</v>
      </c>
    </row>
    <row r="25" spans="1:5" ht="15">
      <c r="A25" t="s">
        <v>46</v>
      </c>
      <c r="B25" s="6">
        <v>10</v>
      </c>
      <c r="C25" s="6">
        <v>10</v>
      </c>
      <c r="D25">
        <f>(B25+C25)*$A$24</f>
        <v>2</v>
      </c>
      <c r="E25">
        <f>(B25+C25)*(1-$A$24)</f>
        <v>18</v>
      </c>
    </row>
    <row r="26" spans="1:5" ht="15">
      <c r="A26" t="s">
        <v>47</v>
      </c>
      <c r="B26" s="6">
        <v>10</v>
      </c>
      <c r="C26" s="6">
        <v>20</v>
      </c>
      <c r="D26">
        <f aca="true" t="shared" si="7" ref="D26:D31">(B26+C26)*$A$24</f>
        <v>3</v>
      </c>
      <c r="E26">
        <f aca="true" t="shared" si="8" ref="E26:E31">(B26+C26)*(1-$A$24)</f>
        <v>27</v>
      </c>
    </row>
    <row r="27" spans="1:5" ht="15">
      <c r="A27" t="s">
        <v>48</v>
      </c>
      <c r="B27" s="6">
        <v>30</v>
      </c>
      <c r="C27" s="6">
        <v>30</v>
      </c>
      <c r="D27">
        <f t="shared" si="7"/>
        <v>6</v>
      </c>
      <c r="E27">
        <f t="shared" si="8"/>
        <v>54</v>
      </c>
    </row>
    <row r="28" spans="1:5" ht="15">
      <c r="A28" t="s">
        <v>49</v>
      </c>
      <c r="B28" s="6">
        <v>40</v>
      </c>
      <c r="C28" s="6">
        <v>10</v>
      </c>
      <c r="D28">
        <f t="shared" si="7"/>
        <v>5</v>
      </c>
      <c r="E28">
        <f t="shared" si="8"/>
        <v>45</v>
      </c>
    </row>
    <row r="29" spans="1:5" ht="15">
      <c r="A29" t="s">
        <v>50</v>
      </c>
      <c r="B29" s="6">
        <v>50</v>
      </c>
      <c r="C29" s="6">
        <v>20</v>
      </c>
      <c r="D29">
        <f t="shared" si="7"/>
        <v>7</v>
      </c>
      <c r="E29">
        <f t="shared" si="8"/>
        <v>63</v>
      </c>
    </row>
    <row r="30" spans="1:5" ht="15">
      <c r="A30" t="s">
        <v>51</v>
      </c>
      <c r="B30" s="6">
        <v>50</v>
      </c>
      <c r="C30" s="6">
        <v>30</v>
      </c>
      <c r="D30">
        <f t="shared" si="7"/>
        <v>8</v>
      </c>
      <c r="E30">
        <f t="shared" si="8"/>
        <v>72</v>
      </c>
    </row>
    <row r="31" spans="1:5" ht="15">
      <c r="A31" t="s">
        <v>52</v>
      </c>
      <c r="B31" s="6">
        <v>70</v>
      </c>
      <c r="C31" s="6">
        <v>10</v>
      </c>
      <c r="D31">
        <f t="shared" si="7"/>
        <v>8</v>
      </c>
      <c r="E31">
        <f t="shared" si="8"/>
        <v>72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 topLeftCell="A1">
      <selection activeCell="A1" sqref="A1:XFD1048576"/>
    </sheetView>
  </sheetViews>
  <sheetFormatPr defaultColWidth="9.421875" defaultRowHeight="15"/>
  <cols>
    <col min="11" max="11" width="10.140625" style="0" bestFit="1" customWidth="1"/>
  </cols>
  <sheetData>
    <row r="2" spans="2:14" ht="15">
      <c r="B2" t="s">
        <v>0</v>
      </c>
      <c r="D2" t="s">
        <v>4</v>
      </c>
      <c r="E2" t="s">
        <v>5</v>
      </c>
      <c r="F2" t="s">
        <v>0</v>
      </c>
      <c r="I2" t="s">
        <v>6</v>
      </c>
      <c r="J2" t="s">
        <v>5</v>
      </c>
      <c r="K2" s="1">
        <v>43324</v>
      </c>
      <c r="L2" t="s">
        <v>5</v>
      </c>
      <c r="M2">
        <v>1</v>
      </c>
      <c r="N2" t="s">
        <v>16</v>
      </c>
    </row>
    <row r="3" spans="2:14" ht="15">
      <c r="B3" t="s">
        <v>1</v>
      </c>
      <c r="C3" t="s">
        <v>2</v>
      </c>
      <c r="D3" t="s">
        <v>4</v>
      </c>
      <c r="F3" t="s">
        <v>0</v>
      </c>
      <c r="G3">
        <v>123</v>
      </c>
      <c r="H3">
        <v>123</v>
      </c>
      <c r="I3" t="s">
        <v>7</v>
      </c>
      <c r="J3" t="s">
        <v>16</v>
      </c>
      <c r="K3" s="1">
        <v>43325</v>
      </c>
      <c r="L3" t="s">
        <v>5</v>
      </c>
      <c r="M3">
        <v>2</v>
      </c>
      <c r="N3" t="s">
        <v>17</v>
      </c>
    </row>
    <row r="4" spans="4:14" ht="15">
      <c r="D4" t="s">
        <v>4</v>
      </c>
      <c r="E4" t="s">
        <v>5</v>
      </c>
      <c r="F4" t="s">
        <v>0</v>
      </c>
      <c r="G4">
        <v>123</v>
      </c>
      <c r="H4">
        <v>123</v>
      </c>
      <c r="I4" t="s">
        <v>8</v>
      </c>
      <c r="J4" t="s">
        <v>17</v>
      </c>
      <c r="K4" s="1">
        <v>43326</v>
      </c>
      <c r="L4" t="s">
        <v>5</v>
      </c>
      <c r="M4">
        <v>3</v>
      </c>
      <c r="N4" t="s">
        <v>18</v>
      </c>
    </row>
    <row r="5" spans="4:14" ht="15">
      <c r="D5" t="s">
        <v>4</v>
      </c>
      <c r="F5" t="s">
        <v>0</v>
      </c>
      <c r="G5">
        <v>123</v>
      </c>
      <c r="H5">
        <v>123</v>
      </c>
      <c r="I5" t="s">
        <v>9</v>
      </c>
      <c r="J5" t="s">
        <v>18</v>
      </c>
      <c r="K5" s="1">
        <v>43327</v>
      </c>
      <c r="L5" t="s">
        <v>5</v>
      </c>
      <c r="M5">
        <v>4</v>
      </c>
      <c r="N5" t="s">
        <v>19</v>
      </c>
    </row>
    <row r="6" spans="3:14" ht="15">
      <c r="C6" t="s">
        <v>3</v>
      </c>
      <c r="D6" t="s">
        <v>4</v>
      </c>
      <c r="E6" t="s">
        <v>5</v>
      </c>
      <c r="F6" t="s">
        <v>0</v>
      </c>
      <c r="G6">
        <v>123</v>
      </c>
      <c r="H6">
        <v>123</v>
      </c>
      <c r="I6" t="s">
        <v>10</v>
      </c>
      <c r="J6" t="s">
        <v>19</v>
      </c>
      <c r="K6" s="1">
        <v>43328</v>
      </c>
      <c r="L6" t="s">
        <v>5</v>
      </c>
      <c r="M6">
        <v>5</v>
      </c>
      <c r="N6" t="s">
        <v>20</v>
      </c>
    </row>
    <row r="7" spans="3:14" ht="15">
      <c r="C7">
        <v>24</v>
      </c>
      <c r="D7" t="s">
        <v>4</v>
      </c>
      <c r="F7" t="s">
        <v>0</v>
      </c>
      <c r="G7">
        <v>123</v>
      </c>
      <c r="H7">
        <v>123</v>
      </c>
      <c r="I7" t="s">
        <v>11</v>
      </c>
      <c r="J7" t="s">
        <v>20</v>
      </c>
      <c r="K7" s="1">
        <v>43329</v>
      </c>
      <c r="L7" t="s">
        <v>5</v>
      </c>
      <c r="M7">
        <v>6</v>
      </c>
      <c r="N7" t="s">
        <v>21</v>
      </c>
    </row>
    <row r="8" spans="3:14" ht="15">
      <c r="C8" t="s">
        <v>0</v>
      </c>
      <c r="D8" t="s">
        <v>4</v>
      </c>
      <c r="E8" t="s">
        <v>5</v>
      </c>
      <c r="F8" t="s">
        <v>0</v>
      </c>
      <c r="G8">
        <v>123</v>
      </c>
      <c r="H8">
        <v>123</v>
      </c>
      <c r="I8" t="s">
        <v>12</v>
      </c>
      <c r="J8" t="s">
        <v>21</v>
      </c>
      <c r="K8" s="1">
        <v>43330</v>
      </c>
      <c r="L8" t="s">
        <v>5</v>
      </c>
      <c r="M8">
        <v>7</v>
      </c>
      <c r="N8" t="s">
        <v>5</v>
      </c>
    </row>
    <row r="9" spans="4:14" ht="15">
      <c r="D9" t="s">
        <v>4</v>
      </c>
      <c r="F9" t="s">
        <v>0</v>
      </c>
      <c r="G9">
        <v>123</v>
      </c>
      <c r="H9">
        <v>123</v>
      </c>
      <c r="I9" t="s">
        <v>13</v>
      </c>
      <c r="J9" t="s">
        <v>5</v>
      </c>
      <c r="K9" s="1">
        <v>43331</v>
      </c>
      <c r="L9" t="s">
        <v>5</v>
      </c>
      <c r="M9">
        <v>8</v>
      </c>
      <c r="N9" t="s">
        <v>16</v>
      </c>
    </row>
    <row r="10" spans="4:14" ht="15">
      <c r="D10" t="s">
        <v>4</v>
      </c>
      <c r="E10" t="s">
        <v>5</v>
      </c>
      <c r="F10" t="s">
        <v>0</v>
      </c>
      <c r="G10">
        <v>123</v>
      </c>
      <c r="H10">
        <v>123</v>
      </c>
      <c r="I10" t="s">
        <v>14</v>
      </c>
      <c r="J10" t="s">
        <v>16</v>
      </c>
      <c r="K10" s="1">
        <v>43332</v>
      </c>
      <c r="L10" t="s">
        <v>5</v>
      </c>
      <c r="M10">
        <v>9</v>
      </c>
      <c r="N10" t="s">
        <v>17</v>
      </c>
    </row>
    <row r="11" spans="7:14" ht="15">
      <c r="G11">
        <v>123</v>
      </c>
      <c r="H11">
        <v>123</v>
      </c>
      <c r="I11" t="s">
        <v>15</v>
      </c>
      <c r="J11" t="s">
        <v>17</v>
      </c>
      <c r="K11" s="1">
        <v>43333</v>
      </c>
      <c r="L11" t="s">
        <v>5</v>
      </c>
      <c r="M11">
        <v>10</v>
      </c>
      <c r="N11" t="s">
        <v>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0"/>
  <sheetViews>
    <sheetView workbookViewId="0" topLeftCell="A1">
      <selection activeCell="A1" sqref="A1:J9"/>
    </sheetView>
  </sheetViews>
  <sheetFormatPr defaultColWidth="9.140625" defaultRowHeight="15"/>
  <cols>
    <col min="2" max="3" width="10.421875" style="0" bestFit="1" customWidth="1"/>
    <col min="4" max="4" width="13.8515625" style="0" bestFit="1" customWidth="1"/>
    <col min="5" max="5" width="15.7109375" style="0" bestFit="1" customWidth="1"/>
    <col min="8" max="8" width="17.421875" style="0" bestFit="1" customWidth="1"/>
  </cols>
  <sheetData>
    <row r="2" spans="1:7" ht="15">
      <c r="A2" s="11">
        <v>22.377</v>
      </c>
      <c r="B2" s="12" t="s">
        <v>29</v>
      </c>
      <c r="C2" s="12" t="s">
        <v>30</v>
      </c>
      <c r="D2" s="12" t="s">
        <v>53</v>
      </c>
      <c r="E2" s="12" t="s">
        <v>54</v>
      </c>
      <c r="F2" s="12" t="s">
        <v>53</v>
      </c>
      <c r="G2" s="12" t="s">
        <v>53</v>
      </c>
    </row>
    <row r="3" spans="1:10" ht="15">
      <c r="A3" s="16" t="s">
        <v>46</v>
      </c>
      <c r="B3" s="13">
        <v>10</v>
      </c>
      <c r="C3" s="13">
        <v>10</v>
      </c>
      <c r="D3" s="14">
        <f>B3/$A$2</f>
        <v>0.44688742905662066</v>
      </c>
      <c r="E3" s="14">
        <f>C3/$A$2</f>
        <v>0.44688742905662066</v>
      </c>
      <c r="F3" s="14">
        <v>0.44688742905662066</v>
      </c>
      <c r="G3" s="14">
        <f>E3/$A$2</f>
        <v>0.019970837424883616</v>
      </c>
      <c r="H3" s="15">
        <f>F3/$A$2</f>
        <v>0.019970837424883616</v>
      </c>
      <c r="I3" s="7">
        <f>G3/$A$2</f>
        <v>0.0008924716192913982</v>
      </c>
      <c r="J3" s="7">
        <v>0.44688742905662066</v>
      </c>
    </row>
    <row r="4" spans="1:10" ht="15">
      <c r="A4" s="17" t="s">
        <v>47</v>
      </c>
      <c r="B4" s="13">
        <v>10</v>
      </c>
      <c r="C4" s="13">
        <v>20</v>
      </c>
      <c r="D4" s="14">
        <f>B4/$A$2</f>
        <v>0.44688742905662066</v>
      </c>
      <c r="E4" s="14">
        <f>C4/$A$2</f>
        <v>0.8937748581132413</v>
      </c>
      <c r="F4" s="14">
        <v>0.44688742905662066</v>
      </c>
      <c r="G4" s="14">
        <f>E4/$A$2</f>
        <v>0.03994167484976723</v>
      </c>
      <c r="H4" s="15">
        <f>F4/$A$2</f>
        <v>0.019970837424883616</v>
      </c>
      <c r="I4" s="7">
        <f>G4/$A$2</f>
        <v>0.0017849432385827963</v>
      </c>
      <c r="J4" s="7">
        <v>0.44688742905662066</v>
      </c>
    </row>
    <row r="5" spans="1:10" ht="15">
      <c r="A5" s="16" t="s">
        <v>48</v>
      </c>
      <c r="B5" s="13">
        <v>30</v>
      </c>
      <c r="C5" s="13">
        <v>30</v>
      </c>
      <c r="D5" s="14">
        <f>B5/$A$2</f>
        <v>1.340662287169862</v>
      </c>
      <c r="E5" s="14">
        <f>C5/$A$2</f>
        <v>1.340662287169862</v>
      </c>
      <c r="F5" s="14">
        <v>1.340662287169862</v>
      </c>
      <c r="G5" s="14">
        <f>E5/$A$2</f>
        <v>0.059912512274650845</v>
      </c>
      <c r="H5" s="15">
        <f>F5/$A$2</f>
        <v>0.059912512274650845</v>
      </c>
      <c r="I5" s="7">
        <f>G5/$A$2</f>
        <v>0.0026774148578741943</v>
      </c>
      <c r="J5" s="7">
        <v>1.340662287169862</v>
      </c>
    </row>
    <row r="6" spans="1:10" ht="15">
      <c r="A6" s="17" t="s">
        <v>49</v>
      </c>
      <c r="B6" s="13">
        <v>40</v>
      </c>
      <c r="C6" s="13">
        <v>10</v>
      </c>
      <c r="D6" s="14">
        <f>B6/$A$2</f>
        <v>1.7875497162264826</v>
      </c>
      <c r="E6" s="14">
        <f>C6/$A$2</f>
        <v>0.44688742905662066</v>
      </c>
      <c r="F6" s="14">
        <v>1.7875497162264826</v>
      </c>
      <c r="G6" s="14">
        <f>E6/$A$2</f>
        <v>0.019970837424883616</v>
      </c>
      <c r="H6" s="15">
        <f>F6/$A$2</f>
        <v>0.07988334969953446</v>
      </c>
      <c r="I6" s="7">
        <f>G6/$A$2</f>
        <v>0.0008924716192913982</v>
      </c>
      <c r="J6" s="7">
        <v>1.7875497162264826</v>
      </c>
    </row>
    <row r="7" spans="1:10" ht="15">
      <c r="A7" s="16" t="s">
        <v>50</v>
      </c>
      <c r="B7" s="13">
        <v>50</v>
      </c>
      <c r="C7" s="13">
        <v>20</v>
      </c>
      <c r="D7" s="14">
        <f>B7/$A$2</f>
        <v>2.234437145283103</v>
      </c>
      <c r="E7" s="14">
        <f>C7/$A$2</f>
        <v>0.8937748581132413</v>
      </c>
      <c r="F7" s="14">
        <v>2.234437145283103</v>
      </c>
      <c r="G7" s="14">
        <f>E7/$A$2</f>
        <v>0.03994167484976723</v>
      </c>
      <c r="H7" s="15">
        <f>F7/$A$2</f>
        <v>0.09985418712441807</v>
      </c>
      <c r="I7" s="7">
        <f>G7/$A$2</f>
        <v>0.0017849432385827963</v>
      </c>
      <c r="J7" s="7">
        <v>2.234437145283103</v>
      </c>
    </row>
    <row r="8" spans="1:10" ht="15">
      <c r="A8" s="17" t="s">
        <v>51</v>
      </c>
      <c r="B8" s="13">
        <v>50</v>
      </c>
      <c r="C8" s="13">
        <v>30</v>
      </c>
      <c r="D8" s="14">
        <f>B8/$A$2</f>
        <v>2.234437145283103</v>
      </c>
      <c r="E8" s="14">
        <f>C8/$A$2</f>
        <v>1.340662287169862</v>
      </c>
      <c r="F8" s="14">
        <v>2.234437145283103</v>
      </c>
      <c r="G8" s="14">
        <f>E8/$A$2</f>
        <v>0.059912512274650845</v>
      </c>
      <c r="H8" s="15">
        <f>F8/$A$2</f>
        <v>0.09985418712441807</v>
      </c>
      <c r="I8" s="7">
        <f>G8/$A$2</f>
        <v>0.0026774148578741943</v>
      </c>
      <c r="J8" s="7">
        <v>2.234437145283103</v>
      </c>
    </row>
    <row r="9" spans="1:10" ht="15">
      <c r="A9" s="16" t="s">
        <v>52</v>
      </c>
      <c r="B9" s="13">
        <v>70</v>
      </c>
      <c r="C9" s="13">
        <v>10</v>
      </c>
      <c r="D9" s="14">
        <f>B9/$A$2</f>
        <v>3.1282120033963445</v>
      </c>
      <c r="E9" s="14">
        <f>C9/$A$2</f>
        <v>0.44688742905662066</v>
      </c>
      <c r="F9" s="14">
        <v>3.1282120033963445</v>
      </c>
      <c r="G9" s="14">
        <f>E9/$A$2</f>
        <v>0.019970837424883616</v>
      </c>
      <c r="H9" s="15">
        <f>F9/$A$2</f>
        <v>0.1397958619741853</v>
      </c>
      <c r="I9" s="7">
        <f>G9/$A$2</f>
        <v>0.0008924716192913982</v>
      </c>
      <c r="J9" s="7">
        <v>3.1282120033963445</v>
      </c>
    </row>
    <row r="13" spans="1:13" ht="15">
      <c r="A13" s="11"/>
      <c r="B13" s="11" t="s">
        <v>29</v>
      </c>
      <c r="C13" s="11" t="s">
        <v>30</v>
      </c>
      <c r="D13" s="11" t="s">
        <v>37</v>
      </c>
      <c r="E13" s="11" t="s">
        <v>38</v>
      </c>
      <c r="H13" s="11" t="s">
        <v>38</v>
      </c>
      <c r="K13" s="11"/>
      <c r="L13" s="11" t="s">
        <v>29</v>
      </c>
      <c r="M13" s="11" t="s">
        <v>30</v>
      </c>
    </row>
    <row r="14" spans="1:13" ht="15">
      <c r="A14" s="16" t="s">
        <v>46</v>
      </c>
      <c r="B14" s="20">
        <v>2222</v>
      </c>
      <c r="C14" s="13">
        <v>10000</v>
      </c>
      <c r="D14" s="18">
        <f>(SUM(B14+C14))*1000</f>
        <v>12222000</v>
      </c>
      <c r="E14" s="13">
        <f>(AVERAGE(B14:C14))*1000</f>
        <v>6111000</v>
      </c>
      <c r="H14" s="13">
        <f>(AVERAGE(E14:F14))*1000</f>
        <v>6111000000</v>
      </c>
      <c r="K14" s="16" t="s">
        <v>46</v>
      </c>
      <c r="L14" s="12"/>
      <c r="M14" s="12"/>
    </row>
    <row r="15" spans="1:13" ht="15">
      <c r="A15" s="17" t="s">
        <v>47</v>
      </c>
      <c r="B15" s="20">
        <v>2222</v>
      </c>
      <c r="C15" s="13">
        <v>20000</v>
      </c>
      <c r="D15" s="18">
        <f>(SUM(B15+C15))*1000</f>
        <v>22222000</v>
      </c>
      <c r="E15" s="13">
        <f>(AVERAGE(B15:C15))*1000</f>
        <v>11111000</v>
      </c>
      <c r="H15" s="13">
        <f>(AVERAGE(E15:F15))*1000</f>
        <v>11111000000</v>
      </c>
      <c r="K15" s="17" t="s">
        <v>47</v>
      </c>
      <c r="L15" s="12"/>
      <c r="M15" s="12"/>
    </row>
    <row r="16" spans="1:13" ht="15">
      <c r="A16" s="16" t="s">
        <v>48</v>
      </c>
      <c r="B16" s="21">
        <v>777</v>
      </c>
      <c r="C16" s="20">
        <v>2222</v>
      </c>
      <c r="D16" s="18">
        <f>(SUM(B16+C16))*1000</f>
        <v>2999000</v>
      </c>
      <c r="E16" s="13">
        <f>(AVERAGE(B16:C16))*1000</f>
        <v>1499500</v>
      </c>
      <c r="H16" s="13">
        <f>(AVERAGE(E16:F16))*1000</f>
        <v>1499500000</v>
      </c>
      <c r="K16" s="16" t="s">
        <v>48</v>
      </c>
      <c r="L16" s="21">
        <v>777</v>
      </c>
      <c r="M16" s="12"/>
    </row>
    <row r="17" spans="1:13" ht="15">
      <c r="A17" s="17" t="s">
        <v>49</v>
      </c>
      <c r="B17" s="13">
        <v>48400</v>
      </c>
      <c r="C17" s="13">
        <v>10000</v>
      </c>
      <c r="D17" s="18">
        <f>(SUM(B17+C17))*1000</f>
        <v>58400000</v>
      </c>
      <c r="E17" s="13">
        <f>(AVERAGE(B17:C17))*1000</f>
        <v>29200000</v>
      </c>
      <c r="H17" s="13">
        <f>(AVERAGE(E17:F17))*1000</f>
        <v>29200000000</v>
      </c>
      <c r="K17" s="17" t="s">
        <v>49</v>
      </c>
      <c r="L17" s="12"/>
      <c r="M17" s="12"/>
    </row>
    <row r="18" spans="1:13" ht="15">
      <c r="A18" s="16" t="s">
        <v>50</v>
      </c>
      <c r="B18" s="13">
        <v>60500</v>
      </c>
      <c r="C18" s="21">
        <v>777</v>
      </c>
      <c r="D18" s="18">
        <f>(SUM(B18+C18))*1000</f>
        <v>61277000</v>
      </c>
      <c r="E18" s="13">
        <f>(AVERAGE(B18:C18))*1000</f>
        <v>30638500</v>
      </c>
      <c r="H18" s="13">
        <f>(AVERAGE(E18:F18))*1000</f>
        <v>30638500000</v>
      </c>
      <c r="K18" s="16" t="s">
        <v>50</v>
      </c>
      <c r="L18" s="12"/>
      <c r="M18" s="21">
        <v>777</v>
      </c>
    </row>
    <row r="19" spans="1:13" ht="15">
      <c r="A19" s="17" t="s">
        <v>51</v>
      </c>
      <c r="B19" s="21">
        <v>777</v>
      </c>
      <c r="C19" s="13">
        <v>30000</v>
      </c>
      <c r="D19" s="18">
        <f>(SUM(B19+C19))*1000</f>
        <v>30777000</v>
      </c>
      <c r="E19" s="13">
        <f>(AVERAGE(B19:C19))*1000</f>
        <v>15388500</v>
      </c>
      <c r="H19" s="13">
        <f>(AVERAGE(E19:F19))*1000</f>
        <v>15388500000</v>
      </c>
      <c r="K19" s="17" t="s">
        <v>51</v>
      </c>
      <c r="L19" s="21">
        <v>777</v>
      </c>
      <c r="M19" s="12"/>
    </row>
    <row r="20" spans="1:13" ht="15">
      <c r="A20" s="16" t="s">
        <v>52</v>
      </c>
      <c r="B20" s="13">
        <v>84700</v>
      </c>
      <c r="C20" s="13">
        <v>10000</v>
      </c>
      <c r="D20" s="18">
        <f>(SUM(B20+C20))*1000</f>
        <v>94700000</v>
      </c>
      <c r="E20" s="13">
        <f>(AVERAGE(B20:C20))*1000</f>
        <v>47350000</v>
      </c>
      <c r="H20" s="13">
        <f>(AVERAGE(E20:F20))*1000</f>
        <v>47350000000</v>
      </c>
      <c r="K20" s="16" t="s">
        <v>52</v>
      </c>
      <c r="L20" s="12"/>
      <c r="M20" s="12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 topLeftCell="A1">
      <selection activeCell="H24" sqref="H24"/>
    </sheetView>
  </sheetViews>
  <sheetFormatPr defaultColWidth="9.140625" defaultRowHeight="15"/>
  <cols>
    <col min="2" max="3" width="10.421875" style="0" bestFit="1" customWidth="1"/>
    <col min="4" max="4" width="12.7109375" style="0" bestFit="1" customWidth="1"/>
    <col min="7" max="7" width="9.57421875" style="0" bestFit="1" customWidth="1"/>
  </cols>
  <sheetData>
    <row r="1" spans="1:10" ht="15">
      <c r="A1" s="22" t="s">
        <v>60</v>
      </c>
      <c r="B1" s="22" t="s">
        <v>29</v>
      </c>
      <c r="C1" s="22" t="s">
        <v>30</v>
      </c>
      <c r="D1" s="22" t="s">
        <v>53</v>
      </c>
      <c r="E1" s="22" t="s">
        <v>54</v>
      </c>
      <c r="F1" s="22" t="s">
        <v>53</v>
      </c>
      <c r="G1" s="22" t="s">
        <v>53</v>
      </c>
      <c r="H1" s="22"/>
      <c r="I1" s="22"/>
      <c r="J1" s="22"/>
    </row>
    <row r="2" spans="1:10" ht="15">
      <c r="A2" s="12" t="s">
        <v>46</v>
      </c>
      <c r="B2" s="12">
        <v>10</v>
      </c>
      <c r="C2" s="12">
        <v>10</v>
      </c>
      <c r="D2" s="12">
        <v>0.44688742905662066</v>
      </c>
      <c r="E2" s="12">
        <v>0.44688742905662066</v>
      </c>
      <c r="F2" s="12">
        <v>0.44688742905662066</v>
      </c>
      <c r="G2" s="23">
        <v>19.970837424883616</v>
      </c>
      <c r="H2" s="12">
        <v>0.019970837424883616</v>
      </c>
      <c r="I2" s="12">
        <v>0.0008924716192913982</v>
      </c>
      <c r="J2" s="12">
        <v>0.44688742905662066</v>
      </c>
    </row>
    <row r="3" spans="1:10" ht="15">
      <c r="A3" s="12" t="s">
        <v>47</v>
      </c>
      <c r="B3" s="12">
        <v>-10</v>
      </c>
      <c r="C3" s="12">
        <v>20</v>
      </c>
      <c r="D3" s="12">
        <v>0.44688742905662066</v>
      </c>
      <c r="E3" s="12">
        <v>0.8937748581132413</v>
      </c>
      <c r="F3" s="12">
        <v>0.44688742905662066</v>
      </c>
      <c r="G3" s="23">
        <v>39.94167484976723</v>
      </c>
      <c r="H3" s="12">
        <v>0.019970837424883616</v>
      </c>
      <c r="I3" s="12">
        <v>0.0017849432385827963</v>
      </c>
      <c r="J3" s="12">
        <v>0.44688742905662066</v>
      </c>
    </row>
    <row r="4" spans="1:10" ht="15">
      <c r="A4" s="12" t="s">
        <v>48</v>
      </c>
      <c r="B4" s="12">
        <v>30</v>
      </c>
      <c r="C4" s="12">
        <v>30</v>
      </c>
      <c r="D4" s="12">
        <v>1.340662287169862</v>
      </c>
      <c r="E4" s="12">
        <v>1.340662287169862</v>
      </c>
      <c r="F4" s="12">
        <v>1.340662287169862</v>
      </c>
      <c r="G4" s="23">
        <v>59.912512274650844</v>
      </c>
      <c r="H4" s="12">
        <v>0.059912512274650845</v>
      </c>
      <c r="I4" s="12">
        <v>0.0026774148578741943</v>
      </c>
      <c r="J4" s="12">
        <v>1.340662287169862</v>
      </c>
    </row>
    <row r="5" spans="1:10" ht="15">
      <c r="A5" s="12" t="s">
        <v>49</v>
      </c>
      <c r="B5" s="12">
        <v>40</v>
      </c>
      <c r="C5" s="12">
        <v>10</v>
      </c>
      <c r="D5" s="12">
        <v>1.7875497162264826</v>
      </c>
      <c r="E5" s="12">
        <v>0.44688742905662066</v>
      </c>
      <c r="F5" s="12">
        <v>1.7875497162264826</v>
      </c>
      <c r="G5" s="23">
        <v>19.970837424883616</v>
      </c>
      <c r="H5" s="12">
        <v>0.07988334969953446</v>
      </c>
      <c r="I5" s="12">
        <v>0.0008924716192913982</v>
      </c>
      <c r="J5" s="12">
        <v>1.7875497162264826</v>
      </c>
    </row>
    <row r="6" spans="1:10" ht="15">
      <c r="A6" s="12" t="s">
        <v>50</v>
      </c>
      <c r="B6" s="12">
        <v>50</v>
      </c>
      <c r="C6" s="12">
        <v>20</v>
      </c>
      <c r="D6" s="12">
        <v>2.234437145283103</v>
      </c>
      <c r="E6" s="12">
        <v>0.8937748581132413</v>
      </c>
      <c r="F6" s="12">
        <v>2.234437145283103</v>
      </c>
      <c r="G6" s="23">
        <v>39.94167484976723</v>
      </c>
      <c r="H6" s="12">
        <v>0.09985418712441807</v>
      </c>
      <c r="I6" s="12">
        <v>0.0017849432385827963</v>
      </c>
      <c r="J6" s="12">
        <v>2.234437145283103</v>
      </c>
    </row>
    <row r="7" spans="1:10" ht="15">
      <c r="A7" s="12" t="s">
        <v>51</v>
      </c>
      <c r="B7" s="12">
        <v>50</v>
      </c>
      <c r="C7" s="12">
        <v>30</v>
      </c>
      <c r="D7" s="12">
        <v>2.234437145283103</v>
      </c>
      <c r="E7" s="12">
        <v>1.340662287169862</v>
      </c>
      <c r="F7" s="12">
        <v>2.234437145283103</v>
      </c>
      <c r="G7" s="23">
        <v>59.912512274650844</v>
      </c>
      <c r="H7" s="12">
        <v>0.09985418712441807</v>
      </c>
      <c r="I7" s="12">
        <v>0.0026774148578741943</v>
      </c>
      <c r="J7" s="12">
        <v>2.234437145283103</v>
      </c>
    </row>
    <row r="8" spans="1:10" ht="15">
      <c r="A8" s="12" t="s">
        <v>52</v>
      </c>
      <c r="B8" s="12">
        <v>70</v>
      </c>
      <c r="C8" s="12">
        <v>10</v>
      </c>
      <c r="D8" s="12">
        <v>3.1282120033963445</v>
      </c>
      <c r="E8" s="12">
        <v>0.44688742905662066</v>
      </c>
      <c r="F8" s="12">
        <v>3.1282120033963445</v>
      </c>
      <c r="G8" s="23">
        <v>19.970837424883616</v>
      </c>
      <c r="H8" s="12">
        <v>0.1397958619741853</v>
      </c>
      <c r="I8" s="12">
        <v>0.0008924716192913982</v>
      </c>
      <c r="J8" s="12">
        <v>3.1282120033963445</v>
      </c>
    </row>
    <row r="9" ht="15">
      <c r="A9" s="19" t="s">
        <v>62</v>
      </c>
    </row>
    <row r="10" spans="1:8" ht="15">
      <c r="A10" s="19" t="s">
        <v>46</v>
      </c>
      <c r="G10" t="s">
        <v>61</v>
      </c>
      <c r="H10">
        <v>50</v>
      </c>
    </row>
  </sheetData>
  <conditionalFormatting sqref="B2:B8">
    <cfRule type="dataBar" priority="1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{1751EDC0-7A49-4134-A7D2-A155D2BB1F5D}</x14:id>
        </ext>
      </extLst>
    </cfRule>
  </conditionalFormatting>
  <conditionalFormatting sqref="C2:C8">
    <cfRule type="colorScale" priority="13">
      <colorScale>
        <cfvo type="min" val="0"/>
        <cfvo type="max"/>
        <color rgb="FF63BE7B"/>
        <color rgb="FFFFEF9C"/>
      </colorScale>
    </cfRule>
  </conditionalFormatting>
  <conditionalFormatting sqref="D2:D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E2:E8">
    <cfRule type="aboveAverage" priority="9" dxfId="0">
      <formula>E2&gt;AVERAGE(IF(ISERROR($E$2:$E$8),"",IF(ISBLANK($E$2:$E$8),"",$E$2:$E$8)))</formula>
    </cfRule>
  </conditionalFormatting>
  <conditionalFormatting sqref="F2:F8">
    <cfRule type="top10" priority="8" dxfId="6" rank="2"/>
    <cfRule type="top10" priority="7" dxfId="5" rank="1" bottom="1"/>
  </conditionalFormatting>
  <conditionalFormatting sqref="G2:G8">
    <cfRule type="cellIs" priority="5" dxfId="4" operator="greaterThan">
      <formula>5</formula>
    </cfRule>
    <cfRule type="cellIs" priority="4" dxfId="0" operator="greaterThan">
      <formula>50</formula>
    </cfRule>
    <cfRule type="cellIs" priority="2" dxfId="0" operator="greaterThan">
      <formula>50</formula>
    </cfRule>
  </conditionalFormatting>
  <conditionalFormatting sqref="H10">
    <cfRule type="cellIs" priority="3" dxfId="0" operator="greaterThan">
      <formula>50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87401575" bottom="0.787401575" header="0.3" footer="0.3"/>
  <pageSetup orientation="portrait" paperSize="9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1EDC0-7A49-4134-A7D2-A155D2BB1F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B2:B8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2018-08-13T06:49:17Z</dcterms:created>
  <dcterms:modified xsi:type="dcterms:W3CDTF">2018-08-13T11:50:18Z</dcterms:modified>
  <cp:category/>
  <cp:version/>
  <cp:contentType/>
  <cp:contentStatus/>
</cp:coreProperties>
</file>